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39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drawings/drawing28.xml" ContentType="application/vnd.openxmlformats-officedocument.drawing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drawings/drawing35.xml" ContentType="application/vnd.openxmlformats-officedocument.drawingml.chartshapes+xml"/>
  <Override PartName="/xl/comments4.xml" ContentType="application/vnd.openxmlformats-officedocument.spreadsheetml.comments+xml"/>
  <Override PartName="/xl/drawings/drawing44.xml" ContentType="application/vnd.openxmlformats-officedocument.drawingml.chartshapes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comments2.xml" ContentType="application/vnd.openxmlformats-officedocument.spreadsheetml.comments+xml"/>
  <Override PartName="/xl/drawings/drawing24.xml" ContentType="application/vnd.openxmlformats-officedocument.drawing+xml"/>
  <Override PartName="/xl/drawings/drawing33.xml" ContentType="application/vnd.openxmlformats-officedocument.drawingml.chartshapes+xml"/>
  <Override PartName="/xl/charts/chart18.xml" ContentType="application/vnd.openxmlformats-officedocument.drawingml.chart+xml"/>
  <Override PartName="/xl/drawings/drawing42.xml" ContentType="application/vnd.openxmlformats-officedocument.drawingml.chartshap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xl/drawings/drawing31.xml" ContentType="application/vnd.openxmlformats-officedocument.drawingml.chartshapes+xml"/>
  <Override PartName="/xl/drawings/drawing40.xml" ContentType="application/vnd.openxmlformats-officedocument.drawingml.chartshapes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worksheets/sheet18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29.xml" ContentType="application/vnd.openxmlformats-officedocument.drawingml.chartshapes+xml"/>
  <Override PartName="/xl/drawings/drawing38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18.xml" ContentType="application/vnd.openxmlformats-officedocument.drawingml.chartshapes+xml"/>
  <Override PartName="/xl/drawings/drawing27.xml" ContentType="application/vnd.openxmlformats-officedocument.drawingml.chartshapes+xml"/>
  <Override PartName="/xl/drawings/drawing36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16.xml" ContentType="application/vnd.openxmlformats-officedocument.drawingml.chartshapes+xml"/>
  <Override PartName="/xl/drawings/drawing25.xml" ContentType="application/vnd.openxmlformats-officedocument.drawingml.chartshapes+xml"/>
  <Override PartName="/xl/drawings/drawing34.xml" ContentType="application/vnd.openxmlformats-officedocument.drawing+xml"/>
  <Override PartName="/xl/drawings/drawing4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ml.chartshapes+xml"/>
  <Override PartName="/xl/drawings/drawing23.xml" ContentType="application/vnd.openxmlformats-officedocument.drawingml.chartshapes+xml"/>
  <Override PartName="/xl/drawings/drawing32.xml" ContentType="application/vnd.openxmlformats-officedocument.drawing+xml"/>
  <Override PartName="/xl/comments3.xml" ContentType="application/vnd.openxmlformats-officedocument.spreadsheetml.comments+xml"/>
  <Override PartName="/xl/charts/chart19.xml" ContentType="application/vnd.openxmlformats-officedocument.drawingml.chart+xml"/>
  <Override PartName="/xl/drawings/drawing41.xml" ContentType="application/vnd.openxmlformats-officedocument.drawing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2.xml" ContentType="application/vnd.openxmlformats-officedocument.drawingml.chartshapes+xml"/>
  <Override PartName="/xl/drawings/drawing21.xml" ContentType="application/vnd.openxmlformats-officedocument.drawingml.chartshapes+xml"/>
  <Override PartName="/xl/drawings/drawing30.xml" ContentType="application/vnd.openxmlformats-officedocument.drawing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drawings/drawing10.xml" ContentType="application/vnd.openxmlformats-officedocument.drawingml.chartshapes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worksheets/sheet17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ml.chartshapes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37.xml" ContentType="application/vnd.openxmlformats-officedocument.drawingml.chartshape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0745" windowHeight="8955" tabRatio="816"/>
  </bookViews>
  <sheets>
    <sheet name="Summary" sheetId="30" r:id="rId1"/>
    <sheet name="Contacts" sheetId="26" r:id="rId2"/>
    <sheet name="ACCE#427" sheetId="8" r:id="rId3"/>
    <sheet name="Balt Int'l #335" sheetId="22" r:id="rId4"/>
    <sheet name="BLSYW #348" sheetId="6" r:id="rId5"/>
    <sheet name="Carver #454" sheetId="21" r:id="rId6"/>
    <sheet name="Collington Sq #097" sheetId="5" r:id="rId7"/>
    <sheet name="Cross Country #247" sheetId="20" r:id="rId8"/>
    <sheet name="Federal Hill #045" sheetId="13" r:id="rId9"/>
    <sheet name="Franklin Sq #095" sheetId="17" r:id="rId10"/>
    <sheet name="George McMechen #177" sheetId="18" r:id="rId11"/>
    <sheet name="Glenmount #235" sheetId="9" r:id="rId12"/>
    <sheet name="Green St #377" sheetId="14" r:id="rId13"/>
    <sheet name="Hamilton #236" sheetId="19" r:id="rId14"/>
    <sheet name="Hilton #021" sheetId="12" r:id="rId15"/>
    <sheet name="Johnston Sq #016" sheetId="4" r:id="rId16"/>
    <sheet name="Lakeland #012" sheetId="2" r:id="rId17"/>
    <sheet name="Leith Walk #245" sheetId="3" r:id="rId18"/>
    <sheet name="Lyndhurst #088" sheetId="15" r:id="rId19"/>
    <sheet name="Monarch #381" sheetId="25" r:id="rId20"/>
    <sheet name="Morrell Pk #220" sheetId="7" r:id="rId21"/>
    <sheet name="Patterson HS #405" sheetId="27" r:id="rId22"/>
    <sheet name="Roland Park #233" sheetId="24" r:id="rId23"/>
    <sheet name="SouthWest Balti #328" sheetId="10" r:id="rId24"/>
    <sheet name="all sch" sheetId="32" r:id="rId25"/>
  </sheets>
  <externalReferences>
    <externalReference r:id="rId26"/>
  </externalReferences>
  <definedNames>
    <definedName name="_xlnm._FilterDatabase" localSheetId="0" hidden="1">Summary!$A$28:$D$31</definedName>
    <definedName name="_xlnm.Print_Area" localSheetId="1">Contacts!$A$1:$P$30</definedName>
  </definedNames>
  <calcPr calcId="125725"/>
</workbook>
</file>

<file path=xl/calcChain.xml><?xml version="1.0" encoding="utf-8"?>
<calcChain xmlns="http://schemas.openxmlformats.org/spreadsheetml/2006/main">
  <c r="C12" i="30"/>
  <c r="M22" s="1"/>
  <c r="F6" i="22"/>
  <c r="E6"/>
  <c r="D6"/>
  <c r="C6"/>
  <c r="F5"/>
  <c r="E5"/>
  <c r="D5"/>
  <c r="C5"/>
  <c r="B5"/>
  <c r="G4"/>
  <c r="G5" s="1"/>
  <c r="G3"/>
  <c r="G6" s="1"/>
  <c r="B12" i="30"/>
  <c r="D12"/>
  <c r="E12"/>
  <c r="F12"/>
  <c r="G12"/>
  <c r="H12"/>
  <c r="I12"/>
  <c r="J12"/>
  <c r="K12"/>
  <c r="L12"/>
  <c r="B22"/>
  <c r="C22"/>
  <c r="D22"/>
  <c r="E22"/>
  <c r="F22"/>
  <c r="G22"/>
  <c r="H22"/>
  <c r="I22"/>
  <c r="J22"/>
  <c r="K22"/>
  <c r="L22"/>
  <c r="B11"/>
  <c r="C11"/>
  <c r="D11"/>
  <c r="E11"/>
  <c r="F11"/>
  <c r="G11"/>
  <c r="H11"/>
  <c r="I11"/>
  <c r="J11"/>
  <c r="K11"/>
  <c r="L11"/>
  <c r="B21"/>
  <c r="C21"/>
  <c r="D21"/>
  <c r="E21"/>
  <c r="F21"/>
  <c r="G21"/>
  <c r="H21"/>
  <c r="I21"/>
  <c r="J21"/>
  <c r="K21"/>
  <c r="L21"/>
  <c r="C13"/>
  <c r="C15" s="1"/>
  <c r="E6" i="14"/>
  <c r="D6"/>
  <c r="F8"/>
  <c r="E8"/>
  <c r="D8"/>
  <c r="C8"/>
  <c r="F7"/>
  <c r="E7"/>
  <c r="C7"/>
  <c r="B7"/>
  <c r="H24" i="30"/>
  <c r="G24"/>
  <c r="H23"/>
  <c r="H25"/>
  <c r="D7" i="14"/>
  <c r="I24" i="30"/>
  <c r="K24"/>
  <c r="E23"/>
  <c r="E25" s="1"/>
  <c r="E24"/>
  <c r="K23"/>
  <c r="K25"/>
  <c r="F24"/>
  <c r="G23"/>
  <c r="G25" s="1"/>
  <c r="J24"/>
  <c r="J23"/>
  <c r="J25"/>
  <c r="I23"/>
  <c r="I25"/>
  <c r="F23"/>
  <c r="F25"/>
  <c r="C14"/>
  <c r="B13"/>
  <c r="B15" s="1"/>
  <c r="B14"/>
  <c r="E14"/>
  <c r="G14"/>
  <c r="I14"/>
  <c r="K14"/>
  <c r="B24"/>
  <c r="D24"/>
  <c r="F14"/>
  <c r="H14"/>
  <c r="J14"/>
  <c r="L14"/>
  <c r="C24"/>
  <c r="L24"/>
  <c r="D13"/>
  <c r="D15"/>
  <c r="F13"/>
  <c r="F15"/>
  <c r="H13"/>
  <c r="H15"/>
  <c r="J13"/>
  <c r="J15"/>
  <c r="L13"/>
  <c r="L15"/>
  <c r="C23"/>
  <c r="C25"/>
  <c r="L23"/>
  <c r="L25"/>
  <c r="D14"/>
  <c r="E13"/>
  <c r="E15" s="1"/>
  <c r="G13"/>
  <c r="G15" s="1"/>
  <c r="I13"/>
  <c r="I15" s="1"/>
  <c r="K13"/>
  <c r="K15" s="1"/>
  <c r="B23"/>
  <c r="B25" s="1"/>
  <c r="D23"/>
  <c r="D25" s="1"/>
  <c r="G6" i="14"/>
  <c r="B6"/>
  <c r="C6"/>
  <c r="F6" i="27"/>
  <c r="E6"/>
  <c r="D6"/>
  <c r="C6"/>
  <c r="F5"/>
  <c r="E5"/>
  <c r="D5"/>
  <c r="C5"/>
  <c r="B5"/>
  <c r="G4"/>
  <c r="G3"/>
  <c r="F6" i="25"/>
  <c r="E6"/>
  <c r="D6"/>
  <c r="C6"/>
  <c r="F5"/>
  <c r="E5"/>
  <c r="D5"/>
  <c r="C5"/>
  <c r="B5"/>
  <c r="G4"/>
  <c r="G3"/>
  <c r="F6" i="24"/>
  <c r="E6"/>
  <c r="D6"/>
  <c r="C6"/>
  <c r="F5"/>
  <c r="E5"/>
  <c r="D5"/>
  <c r="C5"/>
  <c r="B5"/>
  <c r="G4"/>
  <c r="G3"/>
  <c r="F6" i="21"/>
  <c r="E6"/>
  <c r="D6"/>
  <c r="C6"/>
  <c r="F5"/>
  <c r="E5"/>
  <c r="D5"/>
  <c r="C5"/>
  <c r="B5"/>
  <c r="G4"/>
  <c r="G3"/>
  <c r="F6" i="20"/>
  <c r="E6"/>
  <c r="D6"/>
  <c r="C6"/>
  <c r="F5"/>
  <c r="E5"/>
  <c r="D5"/>
  <c r="C5"/>
  <c r="B5"/>
  <c r="G4"/>
  <c r="G3"/>
  <c r="F6" i="19"/>
  <c r="E6"/>
  <c r="D6"/>
  <c r="C6"/>
  <c r="F5"/>
  <c r="E5"/>
  <c r="D5"/>
  <c r="C5"/>
  <c r="B5"/>
  <c r="G4"/>
  <c r="G3"/>
  <c r="F6" i="18"/>
  <c r="E6"/>
  <c r="D6"/>
  <c r="C6"/>
  <c r="F5"/>
  <c r="E5"/>
  <c r="D5"/>
  <c r="C5"/>
  <c r="B5"/>
  <c r="G4"/>
  <c r="G3"/>
  <c r="F6" i="10"/>
  <c r="E6"/>
  <c r="D6"/>
  <c r="C6"/>
  <c r="F5"/>
  <c r="E5"/>
  <c r="D5"/>
  <c r="C5"/>
  <c r="B5"/>
  <c r="G4"/>
  <c r="G3"/>
  <c r="F6" i="17"/>
  <c r="E6"/>
  <c r="D6"/>
  <c r="C6"/>
  <c r="F5"/>
  <c r="E5"/>
  <c r="D5"/>
  <c r="C5"/>
  <c r="B5"/>
  <c r="G4"/>
  <c r="G3"/>
  <c r="F6" i="15"/>
  <c r="E6"/>
  <c r="D6"/>
  <c r="C6"/>
  <c r="F5"/>
  <c r="E5"/>
  <c r="D5"/>
  <c r="C5"/>
  <c r="B5"/>
  <c r="G4"/>
  <c r="G3"/>
  <c r="F5" i="14"/>
  <c r="E5"/>
  <c r="D5"/>
  <c r="C5"/>
  <c r="B5"/>
  <c r="G4"/>
  <c r="G3"/>
  <c r="G7"/>
  <c r="G8"/>
  <c r="G6" i="24"/>
  <c r="G6" i="27"/>
  <c r="G5"/>
  <c r="G5" i="25"/>
  <c r="G6"/>
  <c r="G5" i="24"/>
  <c r="G5" i="21"/>
  <c r="G6"/>
  <c r="G5" i="20"/>
  <c r="G6"/>
  <c r="G5" i="19"/>
  <c r="G6"/>
  <c r="G5" i="18"/>
  <c r="G6"/>
  <c r="G5" i="10"/>
  <c r="G6"/>
  <c r="G5" i="17"/>
  <c r="G6"/>
  <c r="G5" i="15"/>
  <c r="G6"/>
  <c r="G5" i="14"/>
  <c r="F6" i="13"/>
  <c r="E6"/>
  <c r="D6"/>
  <c r="C6"/>
  <c r="F5"/>
  <c r="E5"/>
  <c r="D5"/>
  <c r="C5"/>
  <c r="B5"/>
  <c r="G4"/>
  <c r="G3"/>
  <c r="F6" i="12"/>
  <c r="E6"/>
  <c r="D6"/>
  <c r="C6"/>
  <c r="F5"/>
  <c r="E5"/>
  <c r="D5"/>
  <c r="C5"/>
  <c r="B5"/>
  <c r="G4"/>
  <c r="G3"/>
  <c r="G4" i="8"/>
  <c r="G3"/>
  <c r="F6"/>
  <c r="E6"/>
  <c r="D6"/>
  <c r="C6"/>
  <c r="F5"/>
  <c r="E5"/>
  <c r="D5"/>
  <c r="C5"/>
  <c r="B5"/>
  <c r="F6" i="9"/>
  <c r="E6"/>
  <c r="D6"/>
  <c r="C6"/>
  <c r="F5"/>
  <c r="E5"/>
  <c r="D5"/>
  <c r="C5"/>
  <c r="B5"/>
  <c r="G4"/>
  <c r="G5"/>
  <c r="G3"/>
  <c r="G4" i="7"/>
  <c r="G5"/>
  <c r="G3"/>
  <c r="G4" i="3"/>
  <c r="G5"/>
  <c r="G3"/>
  <c r="G4" i="2"/>
  <c r="G5"/>
  <c r="G3"/>
  <c r="G4" i="4"/>
  <c r="G5"/>
  <c r="G3"/>
  <c r="G4" i="5"/>
  <c r="G5"/>
  <c r="G3"/>
  <c r="F6" i="7"/>
  <c r="E6"/>
  <c r="D6"/>
  <c r="C6"/>
  <c r="F5"/>
  <c r="E5"/>
  <c r="D5"/>
  <c r="C5"/>
  <c r="B5"/>
  <c r="F6" i="3"/>
  <c r="E6"/>
  <c r="D6"/>
  <c r="C6"/>
  <c r="F5"/>
  <c r="E5"/>
  <c r="D5"/>
  <c r="C5"/>
  <c r="B5"/>
  <c r="F6" i="2"/>
  <c r="E6"/>
  <c r="D6"/>
  <c r="C6"/>
  <c r="F5"/>
  <c r="E5"/>
  <c r="D5"/>
  <c r="C5"/>
  <c r="B5"/>
  <c r="F6" i="4"/>
  <c r="E6"/>
  <c r="D6"/>
  <c r="C6"/>
  <c r="F5"/>
  <c r="E5"/>
  <c r="D5"/>
  <c r="C5"/>
  <c r="B5"/>
  <c r="F6" i="5"/>
  <c r="E6"/>
  <c r="D6"/>
  <c r="C6"/>
  <c r="F5"/>
  <c r="E5"/>
  <c r="D5"/>
  <c r="C5"/>
  <c r="B5"/>
  <c r="G4" i="6"/>
  <c r="G6"/>
  <c r="G3"/>
  <c r="F6"/>
  <c r="E6"/>
  <c r="D6"/>
  <c r="C6"/>
  <c r="F5"/>
  <c r="E5"/>
  <c r="D5"/>
  <c r="C5"/>
  <c r="B5"/>
  <c r="G6" i="13"/>
  <c r="G5"/>
  <c r="G5" i="12"/>
  <c r="G6"/>
  <c r="G5" i="8"/>
  <c r="G6"/>
  <c r="G6" i="9"/>
  <c r="G6" i="7"/>
  <c r="G6" i="3"/>
  <c r="G6" i="2"/>
  <c r="G6" i="4"/>
  <c r="G6" i="5"/>
  <c r="G5" i="6"/>
  <c r="M21" i="30" l="1"/>
  <c r="M24" s="1"/>
  <c r="M23"/>
  <c r="M25" s="1"/>
</calcChain>
</file>

<file path=xl/comments1.xml><?xml version="1.0" encoding="utf-8"?>
<comments xmlns="http://schemas.openxmlformats.org/spreadsheetml/2006/main">
  <authors>
    <author>Windows User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estimated</t>
        </r>
      </text>
    </comment>
    <comment ref="C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estimated</t>
        </r>
      </text>
    </comment>
    <comment ref="D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aggregate difference  from past 2 months 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Bldg # 80 have one elctric meter which is used by both schools so Green St usage is prorated per sq footage used by each school 
</t>
        </r>
      </text>
    </comment>
  </commentList>
</comments>
</file>

<file path=xl/comments3.xml><?xml version="1.0" encoding="utf-8"?>
<comments xmlns="http://schemas.openxmlformats.org/spreadsheetml/2006/main">
  <authors>
    <author>Windows User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usage corrected for estimated bills</t>
        </r>
      </text>
    </comment>
    <comment ref="B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actual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estimated reading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estimated reading</t>
        </r>
      </text>
    </comment>
  </commentList>
</comments>
</file>

<file path=xl/comments4.xml><?xml version="1.0" encoding="utf-8"?>
<comments xmlns="http://schemas.openxmlformats.org/spreadsheetml/2006/main">
  <authors>
    <author>Windows User</author>
  </authors>
  <commentList>
    <comment ref="G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all five months numbers have been averaged out because of estimated and actual bills combination 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all actual bills up to Jan</t>
        </r>
      </text>
    </comment>
  </commentList>
</comments>
</file>

<file path=xl/sharedStrings.xml><?xml version="1.0" encoding="utf-8"?>
<sst xmlns="http://schemas.openxmlformats.org/spreadsheetml/2006/main" count="788" uniqueCount="344">
  <si>
    <t>Nov</t>
  </si>
  <si>
    <t>Dec</t>
  </si>
  <si>
    <t>Jan</t>
  </si>
  <si>
    <t>Feb</t>
  </si>
  <si>
    <t>Mar</t>
  </si>
  <si>
    <t>Baltimore Leadership School for Young Women #348</t>
  </si>
  <si>
    <t>% change, month</t>
  </si>
  <si>
    <t>% change, cumulative</t>
  </si>
  <si>
    <t>total</t>
  </si>
  <si>
    <t>Collington Square Elementary School #097</t>
  </si>
  <si>
    <t>Johnston Square Elementary School #016</t>
  </si>
  <si>
    <t>Morrell Park Elmentary/Middle Schoool #220</t>
  </si>
  <si>
    <t>Total</t>
  </si>
  <si>
    <t>Hilton Elementary</t>
  </si>
  <si>
    <t>Building # 56-Academy for College &amp; Career Exploration (ACCE) High Sch #427</t>
  </si>
  <si>
    <t>bf</t>
  </si>
  <si>
    <t>Hilton Elementary School #021</t>
  </si>
  <si>
    <t>Building - 80 total sq ft-244,681 Green St-191,836 sq ft and KASA 52,845 sq ft</t>
  </si>
  <si>
    <t>70% of the building #80 is used by Green St Academy</t>
  </si>
  <si>
    <t>Federal Hill Preparatory School #045</t>
  </si>
  <si>
    <t>Franklin Square Elementary School #095</t>
  </si>
  <si>
    <t>George W.F. McMechen High #177</t>
  </si>
  <si>
    <t>Glenmount Elementary/Middle School #235</t>
  </si>
  <si>
    <t>Hamilton Elementary School #236</t>
  </si>
  <si>
    <t>Lakeland Elementary/Middle School #012</t>
  </si>
  <si>
    <t>Lyndhurst Elementary School #088</t>
  </si>
  <si>
    <t>Leith Walk Elementary School #245</t>
  </si>
  <si>
    <t>Bldg #162-Southwest Baltimore School #328</t>
  </si>
  <si>
    <t>Baltimore International Academy</t>
  </si>
  <si>
    <t>Carver Vocational Technical High School #454</t>
  </si>
  <si>
    <t>Energy Savings Competition - School Year 2013-14</t>
  </si>
  <si>
    <t>Proposed Schools</t>
  </si>
  <si>
    <t>July 4, 2013</t>
  </si>
  <si>
    <t>City Schools PowerDown Energy Competition SY2014-15</t>
  </si>
  <si>
    <t>School #</t>
  </si>
  <si>
    <t>School Name</t>
  </si>
  <si>
    <t>Address</t>
  </si>
  <si>
    <t>Telephone</t>
  </si>
  <si>
    <t>Network</t>
  </si>
  <si>
    <t>Green grant recipient</t>
  </si>
  <si>
    <t>Principal</t>
  </si>
  <si>
    <t>Lead 1</t>
  </si>
  <si>
    <t>Lead 2</t>
  </si>
  <si>
    <t>Lead 3</t>
  </si>
  <si>
    <t>ACCE</t>
  </si>
  <si>
    <t>1300 W. 36th Street,  MD  21211</t>
  </si>
  <si>
    <t>410-396-7607</t>
  </si>
  <si>
    <t>Bruce Nelson</t>
  </si>
  <si>
    <t>benelson@bcps.k12.md.us</t>
  </si>
  <si>
    <t>2012, 2013</t>
  </si>
  <si>
    <t>Quinhon Goodlowe</t>
  </si>
  <si>
    <t>William Moeller, Social Studies teacher</t>
  </si>
  <si>
    <t>Wmoeller@bcps.k12.md.us</t>
  </si>
  <si>
    <t>4410 Frankford Ave., 21206</t>
  </si>
  <si>
    <t>410-426-3650</t>
  </si>
  <si>
    <t>Lindsey Anderson</t>
  </si>
  <si>
    <t>leanderson@bcps.k12.md.us</t>
  </si>
  <si>
    <t>2013, 2014</t>
  </si>
  <si>
    <t>John Enkiri</t>
  </si>
  <si>
    <t>Julia Steimel, teacher</t>
  </si>
  <si>
    <t>JSteimel@bcps.k12.md.us</t>
  </si>
  <si>
    <t>Baltimore Leadership School for Young Women</t>
  </si>
  <si>
    <t>128 W Franklin St</t>
  </si>
  <si>
    <t>443-642-2048</t>
  </si>
  <si>
    <t>LEAnderson@bcps.k12.md.us</t>
  </si>
  <si>
    <t>Brenda Hamm</t>
  </si>
  <si>
    <t>BLHamm@bcps.k12.md.us</t>
  </si>
  <si>
    <t xml:space="preserve">Criselda Belarmino, Physics Teaching Resource </t>
  </si>
  <si>
    <t xml:space="preserve">cgbelarmino@bcps.k12.md.us </t>
  </si>
  <si>
    <t>Erin Fry, Science Dept Chair</t>
  </si>
  <si>
    <t>efrye@blsyw.org</t>
  </si>
  <si>
    <t>Latease Lashley, Dir of Admissions, Communications &amp; Engagement</t>
  </si>
  <si>
    <t>llashley@blsyw.org</t>
  </si>
  <si>
    <t>Carver Vo-Tech High School</t>
  </si>
  <si>
    <t>2201 Presstman St., 21216</t>
  </si>
  <si>
    <t>410-396-0553</t>
  </si>
  <si>
    <t>Jenee Tucker</t>
  </si>
  <si>
    <t>jdtucker@bcps.k12.md.us</t>
  </si>
  <si>
    <t>Shionta Somerville</t>
  </si>
  <si>
    <t>SSCoombs@bcps.k12.md.us</t>
  </si>
  <si>
    <t>RAnderson02@bcps.k12.md.us</t>
  </si>
  <si>
    <t>Collington Square</t>
  </si>
  <si>
    <t>1409 N. Collington Ave., 21213</t>
  </si>
  <si>
    <t>410-396-9198</t>
  </si>
  <si>
    <t>Danielle Staton</t>
  </si>
  <si>
    <t>DRStaton@bcps.k12.md.us</t>
  </si>
  <si>
    <t>Melvin Holmes</t>
  </si>
  <si>
    <t>Nicole Humphreys, teacher</t>
  </si>
  <si>
    <t>Nhumphreys@bcps.k12.md.us</t>
  </si>
  <si>
    <t>Betserai Johnson, Assistant Principal</t>
  </si>
  <si>
    <t>BJohnson01@bcps.k12.md.us</t>
  </si>
  <si>
    <t>Lewis Ervin, custodian</t>
  </si>
  <si>
    <t>LHErvin@bcps.k12.md.us</t>
  </si>
  <si>
    <t>Cross Country Elem/Middle</t>
  </si>
  <si>
    <t>6100 Cross Country Boulevard, Baltimore, MD  21215</t>
  </si>
  <si>
    <t>410-396-0602 </t>
  </si>
  <si>
    <t>Curtis Durham</t>
  </si>
  <si>
    <t>codurham@bcps.k12.md.us</t>
  </si>
  <si>
    <t>Kristine Buls, teacher</t>
  </si>
  <si>
    <t>klbuls@bcps.k12.md.us</t>
  </si>
  <si>
    <t>Federal Hill Prep</t>
  </si>
  <si>
    <t>1040 William St., Baltimore, MD  21230</t>
  </si>
  <si>
    <t>410-396-1207</t>
  </si>
  <si>
    <t>Reginald Trammell</t>
  </si>
  <si>
    <t>rtrammell@bcps.k12.md.us</t>
  </si>
  <si>
    <t>2010, 2012, 2013, 2014</t>
  </si>
  <si>
    <t>Sara Long</t>
  </si>
  <si>
    <t>SBHuppert@bcps.k12.md.us</t>
  </si>
  <si>
    <t>Amy Thomas, parent</t>
  </si>
  <si>
    <t>amythomas1102@gmail.com</t>
  </si>
  <si>
    <t>Franklin Square Elementary</t>
  </si>
  <si>
    <t>1400 W. Lexington, 21223</t>
  </si>
  <si>
    <t>410-396-0794</t>
  </si>
  <si>
    <t>Ashley DeVaughn</t>
  </si>
  <si>
    <t xml:space="preserve">addevaughn@bcps.k12.md.us </t>
  </si>
  <si>
    <t>2011, 2012, 2014</t>
  </si>
  <si>
    <t>Terry Patton</t>
  </si>
  <si>
    <t>Tpatton@bcps.k12.md.us</t>
  </si>
  <si>
    <t>Gail Gough</t>
  </si>
  <si>
    <t>ggough@bcps.k12.md.us</t>
  </si>
  <si>
    <t>Cheryl Owens, 1st grade educator</t>
  </si>
  <si>
    <t>clowens@bcps.k12.md.us</t>
  </si>
  <si>
    <t>George W. F. McMechen Middle/High</t>
  </si>
  <si>
    <t>4411 Garrison Boulevard, Baltimore, MD  21215</t>
  </si>
  <si>
    <t>410-396-0980 </t>
  </si>
  <si>
    <t>Donnell Heard</t>
  </si>
  <si>
    <t>wdheard@bcps.k12.md.us</t>
  </si>
  <si>
    <t>2012, 2013, 2014</t>
  </si>
  <si>
    <t>Tameka Davis, managing principal</t>
  </si>
  <si>
    <t>TDaniels01@bcps.k12.md.us</t>
  </si>
  <si>
    <t>Patricia Williams, teacher</t>
  </si>
  <si>
    <t>pewilliams@bcps.k12.md.us; PEWTEACH@aol.com;</t>
  </si>
  <si>
    <t>Glenmount</t>
  </si>
  <si>
    <t>6211 Walther Ave., 21206</t>
  </si>
  <si>
    <t>410-396-6366</t>
  </si>
  <si>
    <t>Benjamin Mosley</t>
  </si>
  <si>
    <t>Nikiya Gregg, secretary</t>
  </si>
  <si>
    <t>Nwhiting@bcps.k12.md.us</t>
  </si>
  <si>
    <t>Melanie Payne, educational associate</t>
  </si>
  <si>
    <t>MPayne01@bcps.k12.md.us</t>
  </si>
  <si>
    <t>Green Street Academy</t>
  </si>
  <si>
    <t>201 North Bend Road, Baltimore, MD  21229</t>
  </si>
  <si>
    <t>443-642-2068</t>
  </si>
  <si>
    <t>Cyrstal Lindsey (nee Harden)</t>
  </si>
  <si>
    <t>charden@bcps.k12.md.us</t>
  </si>
  <si>
    <t>Denisha Logan, teacher</t>
  </si>
  <si>
    <t>DLogan01@bcps.k12.md.us</t>
  </si>
  <si>
    <t>Hamilton Elementary/Middle</t>
  </si>
  <si>
    <t>6101 Old Harford Rd., 21214</t>
  </si>
  <si>
    <t>410-396-6375</t>
  </si>
  <si>
    <t>Umekca Horsey</t>
  </si>
  <si>
    <t>UHorsey01@bcps.k12.md.us</t>
  </si>
  <si>
    <t>2011, 2012, 2013, 2014</t>
  </si>
  <si>
    <t>Patricia Otway-Drummond</t>
  </si>
  <si>
    <t>PAOtwayDrummond@bcps.k12.md.us</t>
  </si>
  <si>
    <t>Sandra Knutson, 6th grade science teacher</t>
  </si>
  <si>
    <t xml:space="preserve">Seknutson@bcps.k12.md.us </t>
  </si>
  <si>
    <t>3301 Carlisle Ave., 21216</t>
  </si>
  <si>
    <t>school 410-396-0634; Ms. McCarthy 410-243-7436</t>
  </si>
  <si>
    <t>Nicole Scruggs</t>
  </si>
  <si>
    <t>Nscruggs@bcps.k12.md.us</t>
  </si>
  <si>
    <t>Danielle Henson</t>
  </si>
  <si>
    <t>dhenson@bcps.k12.md.us</t>
  </si>
  <si>
    <t>Maria McCarthy, teacher</t>
  </si>
  <si>
    <t xml:space="preserve">mmccarthy02@bcps.k12.md.us </t>
  </si>
  <si>
    <t>Johnston Square</t>
  </si>
  <si>
    <t>1101 Valley St., 21202</t>
  </si>
  <si>
    <t>410-396-1477</t>
  </si>
  <si>
    <t>Raymond Braxton</t>
  </si>
  <si>
    <t>RKBraxton@bcps.k12.md.us</t>
  </si>
  <si>
    <t>Olive Baker, 2nd grade teacher/technology inventory mgr</t>
  </si>
  <si>
    <t>ombaker@bcps.k12.md.us</t>
  </si>
  <si>
    <t>Lakeland</t>
  </si>
  <si>
    <t>2921 Stranden Rd.</t>
  </si>
  <si>
    <t>410-396-1406</t>
  </si>
  <si>
    <t>Shana McIver</t>
  </si>
  <si>
    <t>smciver@bcps.k12.md.us</t>
  </si>
  <si>
    <t>2011, 2013, 2014</t>
  </si>
  <si>
    <t>Najib Jammal</t>
  </si>
  <si>
    <t>Zach Pekor, Project Director</t>
  </si>
  <si>
    <t>zpekor@umbc.edu</t>
  </si>
  <si>
    <t>Leith Walk</t>
  </si>
  <si>
    <t>1235 Sherwood Ave</t>
  </si>
  <si>
    <t>410-396-6380</t>
  </si>
  <si>
    <t>Erica Louison</t>
  </si>
  <si>
    <t>eclouison@bcps.k12.md.us</t>
  </si>
  <si>
    <t>James Sargent</t>
  </si>
  <si>
    <t>Dara Davis, teacher</t>
  </si>
  <si>
    <t>ddavis01@bcps.k12.md.us</t>
  </si>
  <si>
    <t>Ayana Rodgers, Assistant Principal</t>
  </si>
  <si>
    <t>Arodgers@bcps.k12.md.us</t>
  </si>
  <si>
    <t>Lyndhurst</t>
  </si>
  <si>
    <t>621 Wildwood Parkway</t>
  </si>
  <si>
    <t>410-396-0503</t>
  </si>
  <si>
    <t>Sherelle Lowe</t>
  </si>
  <si>
    <t>SCLowe@bcps.k12.md.us</t>
  </si>
  <si>
    <t>Lorraine Lockhart</t>
  </si>
  <si>
    <t>Llockhart@bcps.k12.md.us</t>
  </si>
  <si>
    <t>Monarch Academy</t>
  </si>
  <si>
    <t>2525 Kirk Ave., 21218</t>
  </si>
  <si>
    <t>443-642-2402</t>
  </si>
  <si>
    <t>Sundai Riggins</t>
  </si>
  <si>
    <t>Amanda Hobbs, Spanish teacher</t>
  </si>
  <si>
    <t>avslack@bcps.k12.md.us</t>
  </si>
  <si>
    <t>Morrell Park Elementary Middle School</t>
  </si>
  <si>
    <t>2601 Tolley Street</t>
  </si>
  <si>
    <t>410-396-3426</t>
  </si>
  <si>
    <t>ECLouison@bcps.k12.md.us</t>
  </si>
  <si>
    <t>Nichelle Johnson</t>
  </si>
  <si>
    <t>NJohnson02@bcps.k12.md.us</t>
  </si>
  <si>
    <t>Samantha Cordisco, teacher</t>
  </si>
  <si>
    <t>srcordisco@bcps.k12.md.us</t>
  </si>
  <si>
    <t>Southwest Baltimore Charter School</t>
  </si>
  <si>
    <t>1300 Herkimer St., 21223</t>
  </si>
  <si>
    <t>443-984-3385</t>
  </si>
  <si>
    <t>Gladys Graham</t>
  </si>
  <si>
    <t>Ggraham@bcps.k12.md.us</t>
  </si>
  <si>
    <t>Marilyn Powel, Director of Development, 410-812-1015 cell</t>
  </si>
  <si>
    <t>marilynpowel@aol.com</t>
  </si>
  <si>
    <t>Dan Sliwinski, Facilities Director</t>
  </si>
  <si>
    <t>djsliwinski@bcps.k12.md.us</t>
  </si>
  <si>
    <t>Roland Park EMS</t>
  </si>
  <si>
    <t>Patterson High</t>
  </si>
  <si>
    <t>Rolanda J. Anderson, Chemistry teacher (443-996-6265)</t>
  </si>
  <si>
    <t>Brian Hoffman, PLTW/technology teacher</t>
  </si>
  <si>
    <t>Bhoffman@bcps.k12.md.us</t>
  </si>
  <si>
    <t>Zolna Russell, parent</t>
  </si>
  <si>
    <t>NJDAmbrosio@bcps.k12.md.us</t>
  </si>
  <si>
    <t>Nicholas D'Ambrosio</t>
  </si>
  <si>
    <t>5207 Roland Ave</t>
  </si>
  <si>
    <t>ZRussell@ftla.com</t>
  </si>
  <si>
    <t>410-396-6420</t>
  </si>
  <si>
    <t>100 Kane St.</t>
  </si>
  <si>
    <t>410-396-9276</t>
  </si>
  <si>
    <t>Marc LaVeau</t>
  </si>
  <si>
    <t xml:space="preserve">MALaVeau@bcps.k12.md.us </t>
  </si>
  <si>
    <t>Vance Benton</t>
  </si>
  <si>
    <t>Carole Menetrez, social worker</t>
  </si>
  <si>
    <t>VMBenton@bcps.k12.md.us</t>
  </si>
  <si>
    <t>Roland Park Elementary/Middle #233</t>
  </si>
  <si>
    <t>Patterson High School #405</t>
  </si>
  <si>
    <t>Baltimore International Academy #335 -data from School</t>
  </si>
  <si>
    <t>Baltimore City Public Schools</t>
  </si>
  <si>
    <t>Cross Country #247</t>
  </si>
  <si>
    <t>Hamilton #236</t>
  </si>
  <si>
    <t>TOTAL</t>
  </si>
  <si>
    <t>$ change</t>
  </si>
  <si>
    <t>ACCE #427</t>
  </si>
  <si>
    <t>Carver #454</t>
  </si>
  <si>
    <t>Collington Sq #097</t>
  </si>
  <si>
    <t>Franklin Square #095</t>
  </si>
  <si>
    <t>George McMechen #177</t>
  </si>
  <si>
    <t>Glenmount #235</t>
  </si>
  <si>
    <t>Green St. Academy #377</t>
  </si>
  <si>
    <t>Johnston Sq #016</t>
  </si>
  <si>
    <t>Hilton #021</t>
  </si>
  <si>
    <t>Lakeland #012</t>
  </si>
  <si>
    <t>Leith Walk #245</t>
  </si>
  <si>
    <t>Lyndhurst #088</t>
  </si>
  <si>
    <t>Monarch #381</t>
  </si>
  <si>
    <t>Morrell Pk #220</t>
  </si>
  <si>
    <t>Patterson HS #405</t>
  </si>
  <si>
    <t>Roland Pk #233</t>
  </si>
  <si>
    <t>Southwest Baltimore Charter #328</t>
  </si>
  <si>
    <t>Baltimore Int'l Academy #335</t>
  </si>
  <si>
    <t>Federal Hill #045</t>
  </si>
  <si>
    <t>Cross Country Elem/Middle School #247</t>
  </si>
  <si>
    <t>KASA Middle/High #342 &amp; Green Street Academy #377</t>
  </si>
  <si>
    <t>contact: Joanna Pi-Sunyer, jpi-sunyer@bcps.k12.md.us</t>
  </si>
  <si>
    <t>competition dates: November 2013 to March 2015</t>
  </si>
  <si>
    <t>Average Electric Rate, per KWH</t>
  </si>
  <si>
    <t>2013-14 use (KWH)</t>
  </si>
  <si>
    <t>2014-15 competition use (KWH)</t>
  </si>
  <si>
    <t xml:space="preserve"> KWH difference</t>
  </si>
  <si>
    <t>KWH % change</t>
  </si>
  <si>
    <t>Electric usage in KWH SY 2013-14</t>
  </si>
  <si>
    <t>Competition usage in KWH SY 2014-15</t>
  </si>
  <si>
    <t>Building # 80 -Electric usage in KWH SY 2013-14</t>
  </si>
  <si>
    <t>Building # 80 Electric usage in KWH SY 2014-15</t>
  </si>
  <si>
    <t>Green School prorated - usage in KWH SY 2013/14</t>
  </si>
  <si>
    <t>Green School prorated - usage in KWH SY 2014/15</t>
  </si>
  <si>
    <t>Electric usage in KWH SY 2014-15</t>
  </si>
  <si>
    <t>Monarch Academy #381 - Data comes from school</t>
  </si>
  <si>
    <t>Place: [BCPSS012]   Lakeland Elementary/Middle</t>
  </si>
  <si>
    <t>2921 Stranden Road
BALTIMORE, MD, 21230</t>
  </si>
  <si>
    <t>Use in kWh</t>
  </si>
  <si>
    <t xml:space="preserve">Year </t>
  </si>
  <si>
    <t>Totals</t>
  </si>
  <si>
    <t>2014</t>
  </si>
  <si>
    <t>2015</t>
  </si>
  <si>
    <t>Place: [BCPSS016]   Johnston Square Elementary</t>
  </si>
  <si>
    <t>1101 Valley Street
BALTIMORE, MD, 21202</t>
  </si>
  <si>
    <t>Place: [BCPSS021]   Hilton Elementary</t>
  </si>
  <si>
    <t>3301 Carlisle Avenue
BALTIMORE, MD, 21216</t>
  </si>
  <si>
    <t>Place: [BCPSS045]   Federal Hill Preparatory</t>
  </si>
  <si>
    <t>1040 William Street
BALTIMORE, MD, 21230</t>
  </si>
  <si>
    <t>Place: [BCPSS056]   Academy for College &amp; Career exploration High #427</t>
  </si>
  <si>
    <t>1300 W. 36th Street
BALTIMORE, MD, 21218</t>
  </si>
  <si>
    <t>Place: [BCPSS080]   KASA Middle/High #342 &amp; Green Sch # 377</t>
  </si>
  <si>
    <t>201 North Bend Road
BALTIMORE, MD, 21229</t>
  </si>
  <si>
    <t>Place: [BCPSS088]   Lyndhurst Elementary</t>
  </si>
  <si>
    <t>621 Wildwood Parkway
BALTIMORE, MD, 21229</t>
  </si>
  <si>
    <t>Place: [BCPSS095]   Franklin Square Elem/Middle</t>
  </si>
  <si>
    <t>1400 W. Lexington St.
BALTIMORE, MD, 21223</t>
  </si>
  <si>
    <t>Place: [BCPSS097]   Collington Square Elementary (K-8)</t>
  </si>
  <si>
    <t>1409 N. Collington Avenue
BALTIMORE, MD, 21213</t>
  </si>
  <si>
    <t>Place: [BCPSS162]   Diggs Johnson -Southwest Baltimore Charter # 328</t>
  </si>
  <si>
    <t>1300 Herkimer Street
BALTIMORE, MD, 21223</t>
  </si>
  <si>
    <t>Place: [BCPSS177]   George W. F. McMechen High</t>
  </si>
  <si>
    <t>4411 Garrison Boulevard
BALTIMORE, MD, 21215</t>
  </si>
  <si>
    <t>Place: [BCPSS220]   Morrell Park Elementary/Middle (K-8)</t>
  </si>
  <si>
    <t>2601 Tolley Street
BALTIMORE, MD, 21230</t>
  </si>
  <si>
    <t>Place: [BCPSS233]   Roland Park Elementary/Middle(K-8)</t>
  </si>
  <si>
    <t>5207 Roland Avenue
BALTIMORE, MD, 21210</t>
  </si>
  <si>
    <t>Place: [BCPSS235]   Glenmount Elementary/Middle (K-8)</t>
  </si>
  <si>
    <t>6211 Walther Av
BALTIMORE, MD, 21206</t>
  </si>
  <si>
    <t>Place: [BCPSS236]   Hamilton Elementary/Middle(K-8)</t>
  </si>
  <si>
    <t>6101 Old Harford Road
BALTIMORE, MD, 21214</t>
  </si>
  <si>
    <t>Place: [BCPSS245]   Leith Walk Elementary</t>
  </si>
  <si>
    <t>1235 Sherwood Avenue
BALTIMORE, MD, 21239</t>
  </si>
  <si>
    <t>Place: [BCPSS247]   Cross Country Elementary/Middle</t>
  </si>
  <si>
    <t>6100 Cross Country Blvd.
BALTIMORE, MD, 21215</t>
  </si>
  <si>
    <t>Place: [BCPSS348]   Balti Leadership Sch for Young Women</t>
  </si>
  <si>
    <t>128 W Franklin St
baltimore, MD, 21201</t>
  </si>
  <si>
    <t>Place: [BCPSS405]   Patterson High</t>
  </si>
  <si>
    <t>100 Kane Street
BALTIMORE, MD, 21224</t>
  </si>
  <si>
    <t>Place: [BCPSS454]   Carver Vocational-Technical High</t>
  </si>
  <si>
    <t>2201 Presstman Street
BALTIMORE, MD, 21216</t>
  </si>
  <si>
    <t>Summary</t>
  </si>
  <si>
    <t>Place: [ROOT]   Root Node</t>
  </si>
  <si>
    <t xml:space="preserve">, , </t>
  </si>
  <si>
    <r>
      <t xml:space="preserve">All Competition Schools 
</t>
    </r>
    <r>
      <rPr>
        <b/>
        <sz val="12"/>
        <color theme="1"/>
        <rFont val="Calibri"/>
        <family val="2"/>
        <scheme val="minor"/>
      </rPr>
      <t>(Nov, Dec &amp; Jan data only)</t>
    </r>
  </si>
  <si>
    <t>data as of April 1, 2015</t>
  </si>
  <si>
    <r>
      <t xml:space="preserve">continued
</t>
    </r>
    <r>
      <rPr>
        <b/>
        <sz val="12"/>
        <color theme="1"/>
        <rFont val="Calibri"/>
        <family val="2"/>
        <scheme val="minor"/>
      </rPr>
      <t>(Nov, Dec &amp; Jan data only)</t>
    </r>
  </si>
  <si>
    <t>1st - tied</t>
  </si>
  <si>
    <t xml:space="preserve">2nd </t>
  </si>
  <si>
    <t xml:space="preserve">3rd </t>
  </si>
  <si>
    <t>MVHolmes@bcps.k12.md.us</t>
  </si>
  <si>
    <t>JFEnkiri@bcps.k12.md.us</t>
  </si>
  <si>
    <t>QGoodlowe@bcps.k12.md.us</t>
  </si>
  <si>
    <t>Njammal@bcps.k12.md.us</t>
  </si>
  <si>
    <t>BPMosley@bcps.k12.md.us</t>
  </si>
  <si>
    <t>JPSargent@bcps.k12.md.us</t>
  </si>
  <si>
    <t>SMRiggins@bcps.k12.md.us</t>
  </si>
</sst>
</file>

<file path=xl/styles.xml><?xml version="1.0" encoding="utf-8"?>
<styleSheet xmlns="http://schemas.openxmlformats.org/spreadsheetml/2006/main">
  <numFmts count="12">
    <numFmt numFmtId="6" formatCode="&quot;$&quot;#,##0_);[Red]\(&quot;$&quot;#,##0\)"/>
    <numFmt numFmtId="43" formatCode="_(* #,##0.00_);_(* \(#,##0.00\);_(* &quot;-&quot;??_);_(@_)"/>
    <numFmt numFmtId="164" formatCode="\ mm\/dd\/yyyy"/>
    <numFmt numFmtId="165" formatCode="#,##0.0"/>
    <numFmt numFmtId="166" formatCode="#,##0.0;\-#,##0.0;\0"/>
    <numFmt numFmtId="167" formatCode="[$$-409]#,##0.00_);\([$$-409]#,##0.00\)"/>
    <numFmt numFmtId="168" formatCode="[$$-409]#,##0.000"/>
    <numFmt numFmtId="169" formatCode="[&lt;=9999999]###\-####;\(###\)\ ###\-####"/>
    <numFmt numFmtId="170" formatCode="&quot;$&quot;#,##0"/>
    <numFmt numFmtId="171" formatCode="&quot;$&quot;#,##0.000"/>
    <numFmt numFmtId="172" formatCode="0.0%"/>
    <numFmt numFmtId="173" formatCode="&quot;$&quot;#,##0.00"/>
  </numFmts>
  <fonts count="24">
    <font>
      <sz val="10"/>
      <color rgb="FF000000"/>
      <name val="ARIAL"/>
      <charset val="1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0" borderId="0"/>
    <xf numFmtId="9" fontId="5" fillId="0" borderId="0" applyFont="0" applyFill="0" applyBorder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43" fontId="17" fillId="0" borderId="0" applyFont="0" applyFill="0" applyBorder="0" applyAlignment="0" applyProtection="0"/>
  </cellStyleXfs>
  <cellXfs count="149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167" fontId="0" fillId="0" borderId="0" xfId="0" applyNumberFormat="1" applyAlignment="1">
      <alignment vertical="top"/>
    </xf>
    <xf numFmtId="168" fontId="0" fillId="0" borderId="0" xfId="0" applyNumberFormat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/>
    <xf numFmtId="0" fontId="0" fillId="0" borderId="1" xfId="0" applyBorder="1"/>
    <xf numFmtId="0" fontId="2" fillId="0" borderId="1" xfId="1" applyBorder="1" applyAlignment="1">
      <alignment horizontal="right" vertical="top"/>
    </xf>
    <xf numFmtId="0" fontId="2" fillId="0" borderId="1" xfId="1" applyFont="1" applyBorder="1" applyAlignment="1"/>
    <xf numFmtId="3" fontId="2" fillId="0" borderId="1" xfId="1" applyNumberFormat="1" applyBorder="1"/>
    <xf numFmtId="3" fontId="0" fillId="0" borderId="1" xfId="0" applyNumberFormat="1" applyBorder="1"/>
    <xf numFmtId="0" fontId="2" fillId="0" borderId="1" xfId="0" applyFont="1" applyBorder="1"/>
    <xf numFmtId="9" fontId="0" fillId="0" borderId="1" xfId="2" applyFont="1" applyBorder="1"/>
    <xf numFmtId="0" fontId="0" fillId="0" borderId="0" xfId="0" applyFill="1"/>
    <xf numFmtId="3" fontId="0" fillId="0" borderId="0" xfId="0" applyNumberFormat="1" applyFill="1" applyBorder="1" applyAlignment="1">
      <alignment horizontal="right"/>
    </xf>
    <xf numFmtId="9" fontId="0" fillId="0" borderId="0" xfId="2" applyFont="1" applyFill="1" applyBorder="1" applyAlignment="1">
      <alignment horizontal="right"/>
    </xf>
    <xf numFmtId="0" fontId="2" fillId="0" borderId="1" xfId="1" applyFill="1" applyBorder="1" applyAlignment="1">
      <alignment horizontal="right" vertical="top"/>
    </xf>
    <xf numFmtId="0" fontId="0" fillId="2" borderId="1" xfId="0" applyFill="1" applyBorder="1" applyAlignment="1">
      <alignment horizontal="right"/>
    </xf>
    <xf numFmtId="3" fontId="7" fillId="0" borderId="1" xfId="1" applyNumberFormat="1" applyFont="1" applyFill="1" applyBorder="1"/>
    <xf numFmtId="3" fontId="0" fillId="2" borderId="1" xfId="0" applyNumberFormat="1" applyFill="1" applyBorder="1" applyAlignment="1">
      <alignment horizontal="right"/>
    </xf>
    <xf numFmtId="3" fontId="0" fillId="0" borderId="4" xfId="0" applyNumberFormat="1" applyBorder="1"/>
    <xf numFmtId="3" fontId="7" fillId="0" borderId="4" xfId="1" applyNumberFormat="1" applyFont="1" applyFill="1" applyBorder="1"/>
    <xf numFmtId="0" fontId="0" fillId="0" borderId="0" xfId="0" applyBorder="1"/>
    <xf numFmtId="0" fontId="2" fillId="0" borderId="0" xfId="1" applyFont="1" applyBorder="1" applyAlignment="1"/>
    <xf numFmtId="0" fontId="2" fillId="0" borderId="0" xfId="0" applyFont="1" applyBorder="1"/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left" vertical="top"/>
    </xf>
    <xf numFmtId="15" fontId="9" fillId="0" borderId="0" xfId="0" quotePrefix="1" applyNumberFormat="1" applyFont="1" applyFill="1" applyBorder="1" applyAlignment="1">
      <alignment horizontal="left" vertical="top"/>
    </xf>
    <xf numFmtId="15" fontId="9" fillId="0" borderId="0" xfId="0" applyNumberFormat="1" applyFont="1" applyFill="1" applyBorder="1" applyAlignment="1">
      <alignment horizontal="left" vertical="top"/>
    </xf>
    <xf numFmtId="0" fontId="9" fillId="0" borderId="1" xfId="0" applyNumberFormat="1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left" wrapText="1"/>
    </xf>
    <xf numFmtId="0" fontId="14" fillId="0" borderId="1" xfId="4" applyFont="1" applyFill="1" applyBorder="1" applyAlignment="1" applyProtection="1">
      <alignment horizontal="left" wrapText="1"/>
    </xf>
    <xf numFmtId="0" fontId="12" fillId="0" borderId="4" xfId="0" applyFont="1" applyFill="1" applyBorder="1" applyAlignment="1">
      <alignment horizontal="left" wrapText="1"/>
    </xf>
    <xf numFmtId="49" fontId="12" fillId="0" borderId="1" xfId="0" applyNumberFormat="1" applyFont="1" applyBorder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12" fillId="0" borderId="1" xfId="3" applyNumberFormat="1" applyFont="1" applyFill="1" applyBorder="1" applyAlignment="1">
      <alignment horizontal="left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/>
    </xf>
    <xf numFmtId="0" fontId="14" fillId="0" borderId="1" xfId="4" quotePrefix="1" applyFont="1" applyFill="1" applyBorder="1" applyAlignment="1" applyProtection="1">
      <alignment horizontal="left" wrapText="1"/>
    </xf>
    <xf numFmtId="0" fontId="14" fillId="0" borderId="4" xfId="4" applyFont="1" applyFill="1" applyBorder="1" applyAlignment="1" applyProtection="1">
      <alignment horizontal="left" wrapText="1"/>
    </xf>
    <xf numFmtId="0" fontId="14" fillId="0" borderId="1" xfId="4" applyFont="1" applyFill="1" applyBorder="1" applyAlignment="1" applyProtection="1">
      <alignment wrapText="1"/>
    </xf>
    <xf numFmtId="0" fontId="14" fillId="0" borderId="0" xfId="4" applyFont="1" applyFill="1" applyAlignment="1" applyProtection="1">
      <alignment wrapText="1"/>
    </xf>
    <xf numFmtId="0" fontId="14" fillId="0" borderId="1" xfId="4" applyFont="1" applyFill="1" applyBorder="1" applyAlignment="1" applyProtection="1">
      <alignment horizontal="center" wrapText="1"/>
    </xf>
    <xf numFmtId="0" fontId="14" fillId="0" borderId="1" xfId="4" applyFont="1" applyBorder="1" applyAlignment="1" applyProtection="1">
      <alignment wrapText="1"/>
    </xf>
    <xf numFmtId="0" fontId="12" fillId="0" borderId="1" xfId="0" applyFont="1" applyBorder="1" applyAlignment="1">
      <alignment wrapText="1"/>
    </xf>
    <xf numFmtId="0" fontId="14" fillId="0" borderId="0" xfId="4" applyFont="1" applyAlignment="1" applyProtection="1">
      <alignment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left" vertical="top"/>
    </xf>
    <xf numFmtId="15" fontId="15" fillId="0" borderId="0" xfId="0" applyNumberFormat="1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15" fillId="0" borderId="0" xfId="0" applyFont="1" applyFill="1" applyAlignment="1">
      <alignment horizontal="left"/>
    </xf>
    <xf numFmtId="0" fontId="15" fillId="0" borderId="1" xfId="0" applyNumberFormat="1" applyFont="1" applyFill="1" applyBorder="1" applyAlignment="1">
      <alignment horizontal="left"/>
    </xf>
    <xf numFmtId="0" fontId="15" fillId="0" borderId="1" xfId="0" applyFont="1" applyFill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5" fillId="0" borderId="1" xfId="0" applyFont="1" applyBorder="1" applyAlignment="1">
      <alignment wrapText="1"/>
    </xf>
    <xf numFmtId="0" fontId="15" fillId="0" borderId="1" xfId="0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horizontal="left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/>
    <xf numFmtId="0" fontId="15" fillId="0" borderId="5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left" wrapText="1"/>
    </xf>
    <xf numFmtId="0" fontId="15" fillId="0" borderId="4" xfId="0" applyFont="1" applyFill="1" applyBorder="1" applyAlignment="1">
      <alignment wrapText="1"/>
    </xf>
    <xf numFmtId="49" fontId="12" fillId="0" borderId="1" xfId="0" applyNumberFormat="1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left" vertical="top"/>
    </xf>
    <xf numFmtId="0" fontId="15" fillId="0" borderId="0" xfId="0" applyFont="1" applyAlignment="1">
      <alignment horizontal="left" vertical="top"/>
    </xf>
    <xf numFmtId="0" fontId="15" fillId="0" borderId="4" xfId="0" applyFont="1" applyFill="1" applyBorder="1" applyAlignment="1">
      <alignment horizontal="left"/>
    </xf>
    <xf numFmtId="0" fontId="1" fillId="0" borderId="1" xfId="0" applyFont="1" applyFill="1" applyBorder="1"/>
    <xf numFmtId="0" fontId="15" fillId="0" borderId="0" xfId="0" applyFont="1" applyAlignment="1">
      <alignment wrapText="1"/>
    </xf>
    <xf numFmtId="0" fontId="15" fillId="0" borderId="0" xfId="0" applyFont="1" applyFill="1" applyAlignment="1">
      <alignment wrapText="1"/>
    </xf>
    <xf numFmtId="0" fontId="15" fillId="0" borderId="1" xfId="0" applyFont="1" applyFill="1" applyBorder="1" applyAlignment="1">
      <alignment horizontal="center" wrapText="1"/>
    </xf>
    <xf numFmtId="0" fontId="15" fillId="0" borderId="0" xfId="0" applyFont="1" applyFill="1"/>
    <xf numFmtId="169" fontId="15" fillId="0" borderId="1" xfId="0" applyNumberFormat="1" applyFont="1" applyBorder="1" applyAlignment="1">
      <alignment wrapText="1"/>
    </xf>
    <xf numFmtId="0" fontId="15" fillId="0" borderId="4" xfId="0" applyNumberFormat="1" applyFont="1" applyFill="1" applyBorder="1" applyAlignment="1">
      <alignment horizontal="left" wrapText="1"/>
    </xf>
    <xf numFmtId="0" fontId="15" fillId="0" borderId="1" xfId="0" applyFont="1" applyBorder="1" applyAlignment="1">
      <alignment horizontal="left"/>
    </xf>
    <xf numFmtId="169" fontId="15" fillId="0" borderId="0" xfId="0" applyNumberFormat="1" applyFont="1" applyBorder="1" applyAlignment="1">
      <alignment wrapText="1"/>
    </xf>
    <xf numFmtId="0" fontId="15" fillId="0" borderId="0" xfId="0" applyFont="1" applyAlignment="1">
      <alignment horizontal="left"/>
    </xf>
    <xf numFmtId="0" fontId="15" fillId="0" borderId="4" xfId="0" applyNumberFormat="1" applyFont="1" applyFill="1" applyBorder="1" applyAlignment="1">
      <alignment horizontal="left"/>
    </xf>
    <xf numFmtId="0" fontId="15" fillId="0" borderId="0" xfId="0" applyFont="1"/>
    <xf numFmtId="0" fontId="16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 vertical="top"/>
    </xf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wrapText="1"/>
    </xf>
    <xf numFmtId="170" fontId="20" fillId="0" borderId="0" xfId="0" applyNumberFormat="1" applyFont="1"/>
    <xf numFmtId="9" fontId="20" fillId="0" borderId="0" xfId="2" applyFont="1" applyAlignment="1">
      <alignment horizontal="right"/>
    </xf>
    <xf numFmtId="9" fontId="20" fillId="0" borderId="0" xfId="2" applyFont="1" applyFill="1" applyAlignment="1">
      <alignment horizontal="right"/>
    </xf>
    <xf numFmtId="0" fontId="20" fillId="0" borderId="0" xfId="0" applyFont="1" applyFill="1" applyBorder="1" applyAlignment="1">
      <alignment horizontal="right"/>
    </xf>
    <xf numFmtId="6" fontId="20" fillId="0" borderId="0" xfId="0" applyNumberFormat="1" applyFont="1" applyAlignment="1">
      <alignment horizontal="right"/>
    </xf>
    <xf numFmtId="6" fontId="20" fillId="0" borderId="0" xfId="0" applyNumberFormat="1" applyFont="1" applyFill="1" applyAlignment="1">
      <alignment horizontal="right"/>
    </xf>
    <xf numFmtId="0" fontId="20" fillId="0" borderId="0" xfId="0" applyFont="1"/>
    <xf numFmtId="0" fontId="18" fillId="0" borderId="1" xfId="0" applyFont="1" applyBorder="1" applyAlignment="1">
      <alignment horizontal="right" wrapText="1"/>
    </xf>
    <xf numFmtId="3" fontId="20" fillId="0" borderId="1" xfId="0" applyNumberFormat="1" applyFont="1" applyBorder="1" applyAlignment="1">
      <alignment horizontal="right"/>
    </xf>
    <xf numFmtId="3" fontId="20" fillId="0" borderId="1" xfId="0" applyNumberFormat="1" applyFont="1" applyFill="1" applyBorder="1" applyAlignment="1">
      <alignment horizontal="right"/>
    </xf>
    <xf numFmtId="38" fontId="20" fillId="0" borderId="1" xfId="0" applyNumberFormat="1" applyFont="1" applyFill="1" applyBorder="1" applyAlignment="1">
      <alignment horizontal="right"/>
    </xf>
    <xf numFmtId="38" fontId="20" fillId="0" borderId="1" xfId="5" applyNumberFormat="1" applyFont="1" applyBorder="1" applyAlignment="1">
      <alignment horizontal="right"/>
    </xf>
    <xf numFmtId="38" fontId="20" fillId="0" borderId="1" xfId="5" applyNumberFormat="1" applyFont="1" applyFill="1" applyBorder="1" applyAlignment="1">
      <alignment horizontal="right"/>
    </xf>
    <xf numFmtId="9" fontId="20" fillId="0" borderId="1" xfId="2" applyFont="1" applyBorder="1" applyAlignment="1">
      <alignment horizontal="right"/>
    </xf>
    <xf numFmtId="9" fontId="20" fillId="0" borderId="1" xfId="2" applyFont="1" applyFill="1" applyBorder="1" applyAlignment="1">
      <alignment horizontal="right"/>
    </xf>
    <xf numFmtId="172" fontId="20" fillId="0" borderId="1" xfId="2" applyNumberFormat="1" applyFont="1" applyFill="1" applyBorder="1" applyAlignment="1">
      <alignment horizontal="right"/>
    </xf>
    <xf numFmtId="6" fontId="20" fillId="0" borderId="1" xfId="0" applyNumberFormat="1" applyFont="1" applyBorder="1" applyAlignment="1">
      <alignment horizontal="right"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right"/>
    </xf>
    <xf numFmtId="0" fontId="20" fillId="0" borderId="1" xfId="0" applyFont="1" applyBorder="1" applyAlignment="1">
      <alignment horizontal="right"/>
    </xf>
    <xf numFmtId="0" fontId="20" fillId="0" borderId="1" xfId="0" applyFont="1" applyFill="1" applyBorder="1" applyAlignment="1">
      <alignment horizontal="right"/>
    </xf>
    <xf numFmtId="170" fontId="20" fillId="0" borderId="0" xfId="0" applyNumberFormat="1" applyFont="1" applyAlignment="1">
      <alignment horizontal="right"/>
    </xf>
    <xf numFmtId="170" fontId="20" fillId="0" borderId="0" xfId="0" applyNumberFormat="1" applyFont="1" applyFill="1" applyBorder="1" applyAlignment="1">
      <alignment horizontal="right"/>
    </xf>
    <xf numFmtId="0" fontId="19" fillId="0" borderId="1" xfId="0" applyFont="1" applyBorder="1" applyAlignment="1">
      <alignment horizontal="right" wrapText="1"/>
    </xf>
    <xf numFmtId="0" fontId="21" fillId="0" borderId="1" xfId="0" applyFont="1" applyBorder="1" applyAlignment="1">
      <alignment horizontal="right" wrapText="1"/>
    </xf>
    <xf numFmtId="0" fontId="21" fillId="0" borderId="1" xfId="0" applyFont="1" applyFill="1" applyBorder="1" applyAlignment="1">
      <alignment horizontal="right" wrapText="1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right" wrapText="1"/>
    </xf>
    <xf numFmtId="171" fontId="20" fillId="0" borderId="0" xfId="0" applyNumberFormat="1" applyFont="1" applyFill="1" applyBorder="1" applyAlignment="1">
      <alignment horizontal="left"/>
    </xf>
    <xf numFmtId="171" fontId="20" fillId="0" borderId="1" xfId="0" applyNumberFormat="1" applyFont="1" applyFill="1" applyBorder="1" applyAlignment="1">
      <alignment horizontal="left"/>
    </xf>
    <xf numFmtId="0" fontId="22" fillId="0" borderId="0" xfId="0" applyFont="1"/>
    <xf numFmtId="0" fontId="23" fillId="0" borderId="0" xfId="0" applyFont="1"/>
    <xf numFmtId="3" fontId="2" fillId="0" borderId="4" xfId="0" applyNumberFormat="1" applyFont="1" applyBorder="1"/>
    <xf numFmtId="3" fontId="20" fillId="0" borderId="0" xfId="0" applyNumberFormat="1" applyFont="1"/>
    <xf numFmtId="173" fontId="20" fillId="0" borderId="0" xfId="0" applyNumberFormat="1" applyFont="1" applyAlignment="1">
      <alignment horizontal="right"/>
    </xf>
    <xf numFmtId="3" fontId="20" fillId="0" borderId="1" xfId="0" quotePrefix="1" applyNumberFormat="1" applyFont="1" applyBorder="1" applyAlignment="1">
      <alignment horizontal="right"/>
    </xf>
    <xf numFmtId="9" fontId="0" fillId="0" borderId="1" xfId="2" applyNumberFormat="1" applyFont="1" applyBorder="1"/>
    <xf numFmtId="9" fontId="20" fillId="0" borderId="0" xfId="0" applyNumberFormat="1" applyFont="1"/>
    <xf numFmtId="6" fontId="20" fillId="0" borderId="0" xfId="0" applyNumberFormat="1" applyFont="1"/>
    <xf numFmtId="38" fontId="20" fillId="0" borderId="0" xfId="0" applyNumberFormat="1" applyFont="1"/>
    <xf numFmtId="0" fontId="20" fillId="0" borderId="5" xfId="0" applyFont="1" applyBorder="1" applyAlignment="1">
      <alignment horizontal="right" wrapText="1"/>
    </xf>
    <xf numFmtId="0" fontId="20" fillId="0" borderId="6" xfId="0" applyFont="1" applyBorder="1" applyAlignment="1">
      <alignment horizontal="right" wrapText="1"/>
    </xf>
    <xf numFmtId="0" fontId="10" fillId="0" borderId="5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wrapText="1"/>
    </xf>
    <xf numFmtId="14" fontId="9" fillId="0" borderId="0" xfId="0" applyNumberFormat="1" applyFont="1" applyFill="1" applyBorder="1" applyAlignment="1">
      <alignment horizontal="left" vertical="top"/>
    </xf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11" fillId="0" borderId="1" xfId="4" applyFill="1" applyBorder="1" applyAlignment="1" applyProtection="1">
      <alignment horizontal="left" wrapText="1"/>
    </xf>
    <xf numFmtId="0" fontId="11" fillId="0" borderId="4" xfId="4" applyFill="1" applyBorder="1" applyAlignment="1" applyProtection="1">
      <alignment horizontal="left" wrapText="1"/>
    </xf>
  </cellXfs>
  <cellStyles count="6">
    <cellStyle name="Comma" xfId="5" builtinId="3"/>
    <cellStyle name="Good" xfId="3" builtinId="26"/>
    <cellStyle name="Hyperlink" xfId="4" builtinId="8"/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1.xml"/><Relationship Id="rId1" Type="http://schemas.openxmlformats.org/officeDocument/2006/relationships/image" Target="../media/image4.jpeg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3.xml"/><Relationship Id="rId1" Type="http://schemas.openxmlformats.org/officeDocument/2006/relationships/image" Target="../media/image6.jpeg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9.xml"/><Relationship Id="rId1" Type="http://schemas.openxmlformats.org/officeDocument/2006/relationships/image" Target="../media/image4.jpeg"/></Relationships>
</file>

<file path=xl/charts/_rels/chart1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1.xml"/><Relationship Id="rId1" Type="http://schemas.openxmlformats.org/officeDocument/2006/relationships/image" Target="../media/image2.jpeg"/></Relationships>
</file>

<file path=xl/charts/_rels/chart1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3.xml"/><Relationship Id="rId1" Type="http://schemas.openxmlformats.org/officeDocument/2006/relationships/image" Target="../media/image2.jpeg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1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7.xml"/><Relationship Id="rId1" Type="http://schemas.openxmlformats.org/officeDocument/2006/relationships/image" Target="../media/image2.jpe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charts/_rels/chart2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0.xml"/><Relationship Id="rId1" Type="http://schemas.openxmlformats.org/officeDocument/2006/relationships/image" Target="../media/image2.jpeg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image" Target="../media/image2.jpeg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image" Target="../media/image3.jpeg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image" Target="../media/image4.jpe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6.xml"/><Relationship Id="rId1" Type="http://schemas.openxmlformats.org/officeDocument/2006/relationships/image" Target="../media/image4.jpeg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8.xml"/><Relationship Id="rId1" Type="http://schemas.openxmlformats.org/officeDocument/2006/relationships/image" Target="../media/image5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"/>
  <c:chart>
    <c:plotArea>
      <c:layout>
        <c:manualLayout>
          <c:layoutTarget val="inner"/>
          <c:xMode val="edge"/>
          <c:yMode val="edge"/>
          <c:x val="8.3661270711736527E-2"/>
          <c:y val="0.19490436901128991"/>
          <c:w val="0.59604748815549313"/>
          <c:h val="0.72518605030830474"/>
        </c:manualLayout>
      </c:layout>
      <c:barChart>
        <c:barDir val="col"/>
        <c:grouping val="clustered"/>
        <c:ser>
          <c:idx val="0"/>
          <c:order val="0"/>
          <c:tx>
            <c:strRef>
              <c:f>'ACCE#427'!$A$3</c:f>
              <c:strCache>
                <c:ptCount val="1"/>
                <c:pt idx="0">
                  <c:v>Electric usage in KWH SY 2013-14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Val val="1"/>
          </c:dLbls>
          <c:cat>
            <c:strRef>
              <c:f>'ACCE#427'!$B$2:$F$2</c:f>
              <c:strCache>
                <c:ptCount val="5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</c:strCache>
            </c:strRef>
          </c:cat>
          <c:val>
            <c:numRef>
              <c:f>'ACCE#427'!$B$3:$F$3</c:f>
              <c:numCache>
                <c:formatCode>#,##0</c:formatCode>
                <c:ptCount val="5"/>
                <c:pt idx="0">
                  <c:v>52500</c:v>
                </c:pt>
                <c:pt idx="1">
                  <c:v>104400</c:v>
                </c:pt>
                <c:pt idx="2">
                  <c:v>53400</c:v>
                </c:pt>
                <c:pt idx="3">
                  <c:v>64200</c:v>
                </c:pt>
                <c:pt idx="4">
                  <c:v>64500</c:v>
                </c:pt>
              </c:numCache>
            </c:numRef>
          </c:val>
        </c:ser>
        <c:ser>
          <c:idx val="1"/>
          <c:order val="1"/>
          <c:tx>
            <c:strRef>
              <c:f>'ACCE#427'!$A$4</c:f>
              <c:strCache>
                <c:ptCount val="1"/>
                <c:pt idx="0">
                  <c:v>Competition usage in KWH SY 2014-15</c:v>
                </c:pt>
              </c:strCache>
            </c:strRef>
          </c:tx>
          <c:spPr>
            <a:ln>
              <a:solidFill>
                <a:srgbClr val="C0504D">
                  <a:lumMod val="75000"/>
                </a:srgbClr>
              </a:solidFill>
            </a:ln>
          </c:spP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Val val="1"/>
          </c:dLbls>
          <c:cat>
            <c:strRef>
              <c:f>'ACCE#427'!$B$2:$F$2</c:f>
              <c:strCache>
                <c:ptCount val="5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</c:strCache>
            </c:strRef>
          </c:cat>
          <c:val>
            <c:numRef>
              <c:f>'ACCE#427'!$B$4:$F$4</c:f>
              <c:numCache>
                <c:formatCode>#,##0</c:formatCode>
                <c:ptCount val="5"/>
                <c:pt idx="0">
                  <c:v>62057</c:v>
                </c:pt>
                <c:pt idx="1">
                  <c:v>73970</c:v>
                </c:pt>
                <c:pt idx="2">
                  <c:v>75857</c:v>
                </c:pt>
                <c:pt idx="3">
                  <c:v>77336</c:v>
                </c:pt>
              </c:numCache>
            </c:numRef>
          </c:val>
        </c:ser>
        <c:axId val="129439616"/>
        <c:axId val="129464576"/>
      </c:barChart>
      <c:catAx>
        <c:axId val="129439616"/>
        <c:scaling>
          <c:orientation val="minMax"/>
        </c:scaling>
        <c:axPos val="b"/>
        <c:numFmt formatCode="General" sourceLinked="1"/>
        <c:tickLblPos val="nextTo"/>
        <c:crossAx val="129464576"/>
        <c:crosses val="autoZero"/>
        <c:auto val="1"/>
        <c:lblAlgn val="ctr"/>
        <c:lblOffset val="100"/>
      </c:catAx>
      <c:valAx>
        <c:axId val="129464576"/>
        <c:scaling>
          <c:orientation val="minMax"/>
        </c:scaling>
        <c:axPos val="l"/>
        <c:majorGridlines/>
        <c:numFmt formatCode="#,##0" sourceLinked="1"/>
        <c:tickLblPos val="nextTo"/>
        <c:crossAx val="129439616"/>
        <c:crosses val="autoZero"/>
        <c:crossBetween val="between"/>
      </c:valAx>
      <c:spPr>
        <a:solidFill>
          <a:schemeClr val="accent3">
            <a:lumMod val="40000"/>
            <a:lumOff val="60000"/>
          </a:schemeClr>
        </a:solidFill>
        <a:ln>
          <a:solidFill>
            <a:schemeClr val="accent3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345446147489564"/>
          <c:y val="0.44231925554760232"/>
          <c:w val="0.29623626156935823"/>
          <c:h val="0.23019402478996345"/>
        </c:manualLayout>
      </c:layout>
      <c:txPr>
        <a:bodyPr/>
        <a:lstStyle/>
        <a:p>
          <a:pPr>
            <a:defRPr b="1"/>
          </a:pPr>
          <a:endParaRPr lang="en-US"/>
        </a:p>
      </c:txPr>
    </c:legend>
    <c:plotVisOnly val="1"/>
  </c:chart>
  <c:spPr>
    <a:gradFill>
      <a:gsLst>
        <a:gs pos="0">
          <a:srgbClr val="FBEAC7"/>
        </a:gs>
        <a:gs pos="17999">
          <a:srgbClr val="FEE7F2"/>
        </a:gs>
        <a:gs pos="36000">
          <a:srgbClr val="FAC77D"/>
        </a:gs>
        <a:gs pos="61000">
          <a:srgbClr val="FBA97D"/>
        </a:gs>
        <a:gs pos="82001">
          <a:srgbClr val="FBD49C"/>
        </a:gs>
        <a:gs pos="100000">
          <a:srgbClr val="FEE7F2"/>
        </a:gs>
      </a:gsLst>
      <a:lin ang="5400000" scaled="0"/>
    </a:gradFill>
    <a:ln>
      <a:solidFill>
        <a:srgbClr val="9BBB59">
          <a:lumMod val="50000"/>
        </a:srgbClr>
      </a:solidFill>
    </a:ln>
  </c:spPr>
  <c:printSettings>
    <c:headerFooter/>
    <c:pageMargins b="0.750000000000004" l="0.70000000000000062" r="0.70000000000000062" t="0.750000000000004" header="0.30000000000000032" footer="0.30000000000000032"/>
    <c:pageSetup orientation="landscape" verticalDpi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"/>
  <c:chart>
    <c:plotArea>
      <c:layout>
        <c:manualLayout>
          <c:layoutTarget val="inner"/>
          <c:xMode val="edge"/>
          <c:yMode val="edge"/>
          <c:x val="9.6447828127444568E-2"/>
          <c:y val="0.22244632240872741"/>
          <c:w val="0.67284681302255112"/>
          <c:h val="0.67151477599707976"/>
        </c:manualLayout>
      </c:layout>
      <c:barChart>
        <c:barDir val="col"/>
        <c:grouping val="clustered"/>
        <c:ser>
          <c:idx val="0"/>
          <c:order val="0"/>
          <c:tx>
            <c:strRef>
              <c:f>'George McMechen #177'!$A$3</c:f>
              <c:strCache>
                <c:ptCount val="1"/>
                <c:pt idx="0">
                  <c:v>Electric usage in KWH SY 2013-14</c:v>
                </c:pt>
              </c:strCache>
            </c:strRef>
          </c:tx>
          <c:spPr>
            <a:ln>
              <a:solidFill>
                <a:srgbClr val="8064A2">
                  <a:lumMod val="50000"/>
                </a:srgbClr>
              </a:solidFill>
            </a:ln>
          </c:spP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Val val="1"/>
          </c:dLbls>
          <c:cat>
            <c:strRef>
              <c:f>'George McMechen #177'!$B$2:$F$2</c:f>
              <c:strCache>
                <c:ptCount val="5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</c:strCache>
            </c:strRef>
          </c:cat>
          <c:val>
            <c:numRef>
              <c:f>'George McMechen #177'!$B$3:$F$3</c:f>
              <c:numCache>
                <c:formatCode>#,##0</c:formatCode>
                <c:ptCount val="5"/>
                <c:pt idx="0">
                  <c:v>93600</c:v>
                </c:pt>
                <c:pt idx="1">
                  <c:v>85200</c:v>
                </c:pt>
                <c:pt idx="2">
                  <c:v>78900</c:v>
                </c:pt>
                <c:pt idx="3">
                  <c:v>85200</c:v>
                </c:pt>
                <c:pt idx="4">
                  <c:v>64800</c:v>
                </c:pt>
              </c:numCache>
            </c:numRef>
          </c:val>
        </c:ser>
        <c:ser>
          <c:idx val="1"/>
          <c:order val="1"/>
          <c:tx>
            <c:strRef>
              <c:f>'George McMechen #177'!$A$4</c:f>
              <c:strCache>
                <c:ptCount val="1"/>
                <c:pt idx="0">
                  <c:v>Competition usage in KWH SY 2014-15</c:v>
                </c:pt>
              </c:strCache>
            </c:strRef>
          </c:tx>
          <c:spPr>
            <a:ln>
              <a:solidFill>
                <a:srgbClr val="8064A2">
                  <a:lumMod val="50000"/>
                </a:srgbClr>
              </a:solidFill>
            </a:ln>
          </c:spP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Val val="1"/>
          </c:dLbls>
          <c:cat>
            <c:strRef>
              <c:f>'George McMechen #177'!$B$2:$F$2</c:f>
              <c:strCache>
                <c:ptCount val="5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</c:strCache>
            </c:strRef>
          </c:cat>
          <c:val>
            <c:numRef>
              <c:f>'George McMechen #177'!$B$4:$F$4</c:f>
              <c:numCache>
                <c:formatCode>#,##0</c:formatCode>
                <c:ptCount val="5"/>
                <c:pt idx="0">
                  <c:v>65100</c:v>
                </c:pt>
                <c:pt idx="1">
                  <c:v>83700</c:v>
                </c:pt>
                <c:pt idx="2">
                  <c:v>82800</c:v>
                </c:pt>
                <c:pt idx="3">
                  <c:v>88200</c:v>
                </c:pt>
              </c:numCache>
            </c:numRef>
          </c:val>
        </c:ser>
        <c:axId val="114186112"/>
        <c:axId val="114187648"/>
      </c:barChart>
      <c:catAx>
        <c:axId val="114186112"/>
        <c:scaling>
          <c:orientation val="minMax"/>
        </c:scaling>
        <c:axPos val="b"/>
        <c:tickLblPos val="nextTo"/>
        <c:crossAx val="114187648"/>
        <c:crosses val="autoZero"/>
        <c:auto val="1"/>
        <c:lblAlgn val="ctr"/>
        <c:lblOffset val="100"/>
      </c:catAx>
      <c:valAx>
        <c:axId val="114187648"/>
        <c:scaling>
          <c:orientation val="minMax"/>
        </c:scaling>
        <c:axPos val="l"/>
        <c:majorGridlines/>
        <c:numFmt formatCode="#,##0" sourceLinked="1"/>
        <c:tickLblPos val="nextTo"/>
        <c:crossAx val="114186112"/>
        <c:crosses val="autoZero"/>
        <c:crossBetween val="between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  <a:ln>
          <a:solidFill>
            <a:srgbClr val="8064A2">
              <a:lumMod val="50000"/>
            </a:srgbClr>
          </a:solidFill>
        </a:ln>
      </c:spPr>
    </c:plotArea>
    <c:legend>
      <c:legendPos val="r"/>
      <c:layout>
        <c:manualLayout>
          <c:xMode val="edge"/>
          <c:yMode val="edge"/>
          <c:x val="0.7753783454233576"/>
          <c:y val="0.42345840103320642"/>
          <c:w val="0.21137660941988537"/>
          <c:h val="0.26736857892763677"/>
        </c:manualLayout>
      </c:layout>
      <c:txPr>
        <a:bodyPr/>
        <a:lstStyle/>
        <a:p>
          <a:pPr>
            <a:defRPr sz="1100" b="1"/>
          </a:pPr>
          <a:endParaRPr lang="en-US"/>
        </a:p>
      </c:txPr>
    </c:legend>
    <c:plotVisOnly val="1"/>
  </c:chart>
  <c:spPr>
    <a:blipFill>
      <a:blip xmlns:r="http://schemas.openxmlformats.org/officeDocument/2006/relationships" r:embed="rId1"/>
      <a:tile tx="0" ty="0" sx="100000" sy="100000" flip="none" algn="tl"/>
    </a:blipFill>
    <a:ln>
      <a:solidFill>
        <a:srgbClr val="8064A2">
          <a:lumMod val="50000"/>
        </a:srgbClr>
      </a:solidFill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7"/>
  <c:chart>
    <c:plotArea>
      <c:layout>
        <c:manualLayout>
          <c:layoutTarget val="inner"/>
          <c:xMode val="edge"/>
          <c:yMode val="edge"/>
          <c:x val="7.6326847614283128E-2"/>
          <c:y val="0.20016545702003191"/>
          <c:w val="0.62361341130946768"/>
          <c:h val="0.70931354105295263"/>
        </c:manualLayout>
      </c:layout>
      <c:barChart>
        <c:barDir val="col"/>
        <c:grouping val="clustered"/>
        <c:ser>
          <c:idx val="0"/>
          <c:order val="0"/>
          <c:tx>
            <c:strRef>
              <c:f>'Glenmount #235'!$A$3</c:f>
              <c:strCache>
                <c:ptCount val="1"/>
                <c:pt idx="0">
                  <c:v>Electric usage in KWH SY 2013-14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Val val="1"/>
          </c:dLbls>
          <c:cat>
            <c:strRef>
              <c:f>'Glenmount #235'!$B$2:$F$2</c:f>
              <c:strCache>
                <c:ptCount val="5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</c:strCache>
            </c:strRef>
          </c:cat>
          <c:val>
            <c:numRef>
              <c:f>'Glenmount #235'!$B$3:$F$3</c:f>
              <c:numCache>
                <c:formatCode>#,##0</c:formatCode>
                <c:ptCount val="5"/>
                <c:pt idx="0">
                  <c:v>58900</c:v>
                </c:pt>
                <c:pt idx="1">
                  <c:v>63500</c:v>
                </c:pt>
                <c:pt idx="2">
                  <c:v>65600</c:v>
                </c:pt>
                <c:pt idx="3">
                  <c:v>55900</c:v>
                </c:pt>
                <c:pt idx="4">
                  <c:v>58900</c:v>
                </c:pt>
              </c:numCache>
            </c:numRef>
          </c:val>
        </c:ser>
        <c:ser>
          <c:idx val="1"/>
          <c:order val="1"/>
          <c:tx>
            <c:strRef>
              <c:f>'Glenmount #235'!$A$4</c:f>
              <c:strCache>
                <c:ptCount val="1"/>
                <c:pt idx="0">
                  <c:v>Competition usage in KWH SY 2014-15</c:v>
                </c:pt>
              </c:strCache>
            </c:strRef>
          </c:tx>
          <c:spPr>
            <a:ln>
              <a:solidFill>
                <a:srgbClr val="F79646">
                  <a:lumMod val="50000"/>
                </a:srgbClr>
              </a:solidFill>
            </a:ln>
          </c:spP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Val val="1"/>
          </c:dLbls>
          <c:cat>
            <c:strRef>
              <c:f>'Glenmount #235'!$B$2:$F$2</c:f>
              <c:strCache>
                <c:ptCount val="5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</c:strCache>
            </c:strRef>
          </c:cat>
          <c:val>
            <c:numRef>
              <c:f>'Glenmount #235'!$B$4:$F$4</c:f>
              <c:numCache>
                <c:formatCode>#,##0</c:formatCode>
                <c:ptCount val="5"/>
                <c:pt idx="0">
                  <c:v>59500</c:v>
                </c:pt>
                <c:pt idx="1">
                  <c:v>67800</c:v>
                </c:pt>
                <c:pt idx="2">
                  <c:v>65700</c:v>
                </c:pt>
              </c:numCache>
            </c:numRef>
          </c:val>
        </c:ser>
        <c:axId val="114295552"/>
        <c:axId val="114297088"/>
      </c:barChart>
      <c:catAx>
        <c:axId val="114295552"/>
        <c:scaling>
          <c:orientation val="minMax"/>
        </c:scaling>
        <c:axPos val="b"/>
        <c:tickLblPos val="nextTo"/>
        <c:crossAx val="114297088"/>
        <c:crosses val="autoZero"/>
        <c:auto val="1"/>
        <c:lblAlgn val="ctr"/>
        <c:lblOffset val="100"/>
      </c:catAx>
      <c:valAx>
        <c:axId val="114297088"/>
        <c:scaling>
          <c:orientation val="minMax"/>
          <c:min val="20000"/>
        </c:scaling>
        <c:axPos val="l"/>
        <c:majorGridlines/>
        <c:numFmt formatCode="#,##0" sourceLinked="1"/>
        <c:tickLblPos val="nextTo"/>
        <c:crossAx val="114295552"/>
        <c:crosses val="autoZero"/>
        <c:crossBetween val="between"/>
        <c:majorUnit val="10000"/>
      </c:valAx>
      <c:spPr>
        <a:gradFill>
          <a:gsLst>
            <a:gs pos="100000">
              <a:srgbClr val="D6B19C">
                <a:alpha val="44000"/>
              </a:srgbClr>
            </a:gs>
            <a:gs pos="30000">
              <a:srgbClr val="D49E6C"/>
            </a:gs>
            <a:gs pos="70000">
              <a:srgbClr val="A65528"/>
            </a:gs>
            <a:gs pos="100000">
              <a:srgbClr val="663012"/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72695622383592351"/>
          <c:y val="0.38392597660551747"/>
          <c:w val="0.26389517252170025"/>
          <c:h val="0.27684050406618976"/>
        </c:manualLayout>
      </c:layout>
      <c:txPr>
        <a:bodyPr/>
        <a:lstStyle/>
        <a:p>
          <a:pPr>
            <a:defRPr sz="1100" b="1"/>
          </a:pPr>
          <a:endParaRPr lang="en-US"/>
        </a:p>
      </c:txPr>
    </c:legend>
    <c:plotVisOnly val="1"/>
  </c:chart>
  <c:spPr>
    <a:blipFill>
      <a:blip xmlns:r="http://schemas.openxmlformats.org/officeDocument/2006/relationships" r:embed="rId1"/>
      <a:tile tx="0" ty="0" sx="100000" sy="100000" flip="none" algn="tl"/>
    </a:blipFill>
    <a:ln>
      <a:solidFill>
        <a:schemeClr val="tx2">
          <a:lumMod val="75000"/>
        </a:schemeClr>
      </a:solidFill>
    </a:ln>
  </c:spPr>
  <c:printSettings>
    <c:headerFooter/>
    <c:pageMargins b="0.75000000000000344" l="0.70000000000000062" r="0.70000000000000062" t="0.75000000000000344" header="0.30000000000000032" footer="0.30000000000000032"/>
    <c:pageSetup/>
  </c:printSettings>
  <c:userShapes r:id="rId2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hart>
    <c:plotArea>
      <c:layout>
        <c:manualLayout>
          <c:layoutTarget val="inner"/>
          <c:xMode val="edge"/>
          <c:yMode val="edge"/>
          <c:x val="9.9420777531013749E-2"/>
          <c:y val="0.21375392691298203"/>
          <c:w val="0.56207317675034207"/>
          <c:h val="0.6834700585503769"/>
        </c:manualLayout>
      </c:layout>
      <c:barChart>
        <c:barDir val="col"/>
        <c:grouping val="clustered"/>
        <c:ser>
          <c:idx val="0"/>
          <c:order val="0"/>
          <c:tx>
            <c:strRef>
              <c:f>'Green St #377'!$A$5</c:f>
              <c:strCache>
                <c:ptCount val="1"/>
                <c:pt idx="0">
                  <c:v>Green School prorated - usage in KWH SY 2013/14</c:v>
                </c:pt>
              </c:strCache>
            </c:strRef>
          </c:tx>
          <c:spPr>
            <a:ln>
              <a:solidFill>
                <a:sysClr val="windowText" lastClr="000000">
                  <a:lumMod val="95000"/>
                  <a:lumOff val="5000"/>
                </a:sysClr>
              </a:solidFill>
            </a:ln>
          </c:spP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Val val="1"/>
          </c:dLbls>
          <c:val>
            <c:numRef>
              <c:f>'Green St #377'!$B$5:$F$5</c:f>
              <c:numCache>
                <c:formatCode>#,##0</c:formatCode>
                <c:ptCount val="5"/>
                <c:pt idx="0">
                  <c:v>52076.5</c:v>
                </c:pt>
                <c:pt idx="1">
                  <c:v>56416.5</c:v>
                </c:pt>
                <c:pt idx="2">
                  <c:v>59916.5</c:v>
                </c:pt>
                <c:pt idx="3">
                  <c:v>57536.5</c:v>
                </c:pt>
                <c:pt idx="4">
                  <c:v>51656.5</c:v>
                </c:pt>
              </c:numCache>
            </c:numRef>
          </c:val>
        </c:ser>
        <c:ser>
          <c:idx val="1"/>
          <c:order val="1"/>
          <c:tx>
            <c:strRef>
              <c:f>'Green St #377'!$A$6</c:f>
              <c:strCache>
                <c:ptCount val="1"/>
                <c:pt idx="0">
                  <c:v>Green School prorated - usage in KWH SY 2014/15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Val val="1"/>
          </c:dLbls>
          <c:val>
            <c:numRef>
              <c:f>'Green St #377'!$B$6:$F$6</c:f>
              <c:numCache>
                <c:formatCode>#,##0</c:formatCode>
                <c:ptCount val="5"/>
                <c:pt idx="0">
                  <c:v>55156.5</c:v>
                </c:pt>
                <c:pt idx="1">
                  <c:v>62786.5</c:v>
                </c:pt>
                <c:pt idx="2">
                  <c:v>65586.5</c:v>
                </c:pt>
                <c:pt idx="3">
                  <c:v>57396.5</c:v>
                </c:pt>
              </c:numCache>
            </c:numRef>
          </c:val>
        </c:ser>
        <c:axId val="114773376"/>
        <c:axId val="114799744"/>
      </c:barChart>
      <c:catAx>
        <c:axId val="114773376"/>
        <c:scaling>
          <c:orientation val="minMax"/>
        </c:scaling>
        <c:axPos val="b"/>
        <c:tickLblPos val="nextTo"/>
        <c:crossAx val="114799744"/>
        <c:crosses val="autoZero"/>
        <c:auto val="1"/>
        <c:lblAlgn val="ctr"/>
        <c:lblOffset val="100"/>
      </c:catAx>
      <c:valAx>
        <c:axId val="114799744"/>
        <c:scaling>
          <c:orientation val="minMax"/>
        </c:scaling>
        <c:axPos val="l"/>
        <c:majorGridlines/>
        <c:numFmt formatCode="#,##0" sourceLinked="1"/>
        <c:tickLblPos val="nextTo"/>
        <c:crossAx val="114773376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>
          <a:solidFill>
            <a:srgbClr val="F79646">
              <a:lumMod val="50000"/>
            </a:srgbClr>
          </a:solidFill>
        </a:ln>
      </c:spPr>
    </c:plotArea>
    <c:legend>
      <c:legendPos val="r"/>
      <c:layout>
        <c:manualLayout>
          <c:xMode val="edge"/>
          <c:yMode val="edge"/>
          <c:x val="0.68296978262332664"/>
          <c:y val="0.36629178275792451"/>
          <c:w val="0.30335500370146212"/>
          <c:h val="0.37408277811427854"/>
        </c:manualLayout>
      </c:layout>
      <c:txPr>
        <a:bodyPr/>
        <a:lstStyle/>
        <a:p>
          <a:pPr>
            <a:defRPr sz="1100" b="1"/>
          </a:pPr>
          <a:endParaRPr lang="en-US"/>
        </a:p>
      </c:txPr>
    </c:legend>
    <c:plotVisOnly val="1"/>
  </c:chart>
  <c:spPr>
    <a:blipFill>
      <a:blip xmlns:r="http://schemas.openxmlformats.org/officeDocument/2006/relationships" r:embed="rId1"/>
      <a:tile tx="0" ty="0" sx="100000" sy="100000" flip="none" algn="tl"/>
    </a:blipFill>
    <a:ln>
      <a:solidFill>
        <a:schemeClr val="tx1">
          <a:lumMod val="95000"/>
          <a:lumOff val="5000"/>
        </a:schemeClr>
      </a:solidFill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plotArea>
      <c:layout>
        <c:manualLayout>
          <c:layoutTarget val="inner"/>
          <c:xMode val="edge"/>
          <c:yMode val="edge"/>
          <c:x val="9.3207013123359744E-2"/>
          <c:y val="0.18349261566184824"/>
          <c:w val="0.70517266141732249"/>
          <c:h val="0.71679931053394896"/>
        </c:manualLayout>
      </c:layout>
      <c:barChart>
        <c:barDir val="col"/>
        <c:grouping val="clustered"/>
        <c:ser>
          <c:idx val="0"/>
          <c:order val="0"/>
          <c:tx>
            <c:strRef>
              <c:f>'Hamilton #236'!$A$3</c:f>
              <c:strCache>
                <c:ptCount val="1"/>
                <c:pt idx="0">
                  <c:v>Electric usage in KWH SY 2013-14</c:v>
                </c:pt>
              </c:strCache>
            </c:strRef>
          </c:tx>
          <c:spPr>
            <a:ln>
              <a:solidFill>
                <a:srgbClr val="8064A2">
                  <a:lumMod val="50000"/>
                </a:srgbClr>
              </a:solidFill>
            </a:ln>
          </c:spP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Val val="1"/>
          </c:dLbls>
          <c:cat>
            <c:strRef>
              <c:f>'Hamilton #236'!$B$2:$F$2</c:f>
              <c:strCache>
                <c:ptCount val="5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</c:strCache>
            </c:strRef>
          </c:cat>
          <c:val>
            <c:numRef>
              <c:f>'Hamilton #236'!$B$3:$F$3</c:f>
              <c:numCache>
                <c:formatCode>#,##0</c:formatCode>
                <c:ptCount val="5"/>
                <c:pt idx="0">
                  <c:v>85300</c:v>
                </c:pt>
                <c:pt idx="1">
                  <c:v>76600</c:v>
                </c:pt>
                <c:pt idx="2">
                  <c:v>94400</c:v>
                </c:pt>
                <c:pt idx="3">
                  <c:v>80300</c:v>
                </c:pt>
                <c:pt idx="4">
                  <c:v>90800</c:v>
                </c:pt>
              </c:numCache>
            </c:numRef>
          </c:val>
        </c:ser>
        <c:ser>
          <c:idx val="1"/>
          <c:order val="1"/>
          <c:tx>
            <c:strRef>
              <c:f>'Hamilton #236'!$A$4</c:f>
              <c:strCache>
                <c:ptCount val="1"/>
                <c:pt idx="0">
                  <c:v>Electric usage in KWH SY 2014-15</c:v>
                </c:pt>
              </c:strCache>
            </c:strRef>
          </c:tx>
          <c:spPr>
            <a:ln>
              <a:solidFill>
                <a:srgbClr val="8064A2">
                  <a:lumMod val="50000"/>
                </a:srgbClr>
              </a:solidFill>
            </a:ln>
          </c:spP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Val val="1"/>
          </c:dLbls>
          <c:cat>
            <c:strRef>
              <c:f>'Hamilton #236'!$B$2:$F$2</c:f>
              <c:strCache>
                <c:ptCount val="5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</c:strCache>
            </c:strRef>
          </c:cat>
          <c:val>
            <c:numRef>
              <c:f>'Hamilton #236'!$B$4:$F$4</c:f>
              <c:numCache>
                <c:formatCode>#,##0</c:formatCode>
                <c:ptCount val="5"/>
                <c:pt idx="0">
                  <c:v>73800</c:v>
                </c:pt>
                <c:pt idx="1">
                  <c:v>104200</c:v>
                </c:pt>
                <c:pt idx="2">
                  <c:v>101000</c:v>
                </c:pt>
                <c:pt idx="3">
                  <c:v>99300</c:v>
                </c:pt>
              </c:numCache>
            </c:numRef>
          </c:val>
        </c:ser>
        <c:axId val="114813184"/>
        <c:axId val="114823168"/>
      </c:barChart>
      <c:catAx>
        <c:axId val="114813184"/>
        <c:scaling>
          <c:orientation val="minMax"/>
        </c:scaling>
        <c:axPos val="b"/>
        <c:tickLblPos val="nextTo"/>
        <c:crossAx val="114823168"/>
        <c:crosses val="autoZero"/>
        <c:auto val="1"/>
        <c:lblAlgn val="ctr"/>
        <c:lblOffset val="100"/>
      </c:catAx>
      <c:valAx>
        <c:axId val="114823168"/>
        <c:scaling>
          <c:orientation val="minMax"/>
        </c:scaling>
        <c:axPos val="l"/>
        <c:majorGridlines/>
        <c:numFmt formatCode="#,##0" sourceLinked="1"/>
        <c:tickLblPos val="nextTo"/>
        <c:crossAx val="114813184"/>
        <c:crosses val="autoZero"/>
        <c:crossBetween val="between"/>
      </c:valAx>
      <c:spPr>
        <a:solidFill>
          <a:srgbClr val="9BBB59">
            <a:lumMod val="40000"/>
            <a:lumOff val="60000"/>
          </a:srgbClr>
        </a:solidFill>
        <a:ln>
          <a:solidFill>
            <a:srgbClr val="8064A2">
              <a:lumMod val="50000"/>
            </a:srgbClr>
          </a:solidFill>
        </a:ln>
      </c:spPr>
    </c:plotArea>
    <c:legend>
      <c:legendPos val="r"/>
      <c:layout>
        <c:manualLayout>
          <c:xMode val="edge"/>
          <c:yMode val="edge"/>
          <c:x val="0.79624634120734439"/>
          <c:y val="0.42802804873271438"/>
          <c:w val="0.19095365879265092"/>
          <c:h val="0.27130677322051461"/>
        </c:manualLayout>
      </c:layout>
      <c:txPr>
        <a:bodyPr/>
        <a:lstStyle/>
        <a:p>
          <a:pPr>
            <a:defRPr sz="1100" b="1"/>
          </a:pPr>
          <a:endParaRPr lang="en-US"/>
        </a:p>
      </c:txPr>
    </c:legend>
    <c:plotVisOnly val="1"/>
  </c:chart>
  <c:spPr>
    <a:gradFill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0"/>
    </a:gradFill>
  </c:spPr>
  <c:printSettings>
    <c:headerFooter/>
    <c:pageMargins b="0.75000000000000311" l="0.70000000000000062" r="0.70000000000000062" t="0.75000000000000311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5"/>
  <c:chart>
    <c:plotArea>
      <c:layout>
        <c:manualLayout>
          <c:layoutTarget val="inner"/>
          <c:xMode val="edge"/>
          <c:yMode val="edge"/>
          <c:x val="8.5223183735696525E-2"/>
          <c:y val="0.21507748063999843"/>
          <c:w val="0.59345373907469456"/>
          <c:h val="0.68151012083241425"/>
        </c:manualLayout>
      </c:layout>
      <c:barChart>
        <c:barDir val="col"/>
        <c:grouping val="clustered"/>
        <c:ser>
          <c:idx val="0"/>
          <c:order val="0"/>
          <c:tx>
            <c:strRef>
              <c:f>'Hilton #021'!$A$3</c:f>
              <c:strCache>
                <c:ptCount val="1"/>
                <c:pt idx="0">
                  <c:v>Electric usage in KWH SY 2013-14</c:v>
                </c:pt>
              </c:strCache>
            </c:strRef>
          </c:tx>
          <c:spPr>
            <a:ln>
              <a:solidFill>
                <a:srgbClr val="C0504D">
                  <a:lumMod val="75000"/>
                </a:srgbClr>
              </a:solidFill>
            </a:ln>
          </c:spP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Val val="1"/>
          </c:dLbls>
          <c:cat>
            <c:strRef>
              <c:f>'Hilton #021'!$B$2:$F$2</c:f>
              <c:strCache>
                <c:ptCount val="5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</c:strCache>
            </c:strRef>
          </c:cat>
          <c:val>
            <c:numRef>
              <c:f>'Hilton #021'!$B$3:$F$3</c:f>
              <c:numCache>
                <c:formatCode>#,##0</c:formatCode>
                <c:ptCount val="5"/>
                <c:pt idx="0">
                  <c:v>30480</c:v>
                </c:pt>
                <c:pt idx="1">
                  <c:v>31200</c:v>
                </c:pt>
                <c:pt idx="2">
                  <c:v>32800</c:v>
                </c:pt>
                <c:pt idx="3">
                  <c:v>29280</c:v>
                </c:pt>
                <c:pt idx="4">
                  <c:v>30960</c:v>
                </c:pt>
              </c:numCache>
            </c:numRef>
          </c:val>
        </c:ser>
        <c:ser>
          <c:idx val="1"/>
          <c:order val="1"/>
          <c:tx>
            <c:strRef>
              <c:f>'Hilton #021'!$A$4</c:f>
              <c:strCache>
                <c:ptCount val="1"/>
                <c:pt idx="0">
                  <c:v>Electric usage in KWH SY 2014-15</c:v>
                </c:pt>
              </c:strCache>
            </c:strRef>
          </c:tx>
          <c:spPr>
            <a:ln>
              <a:solidFill>
                <a:srgbClr val="C0504D">
                  <a:lumMod val="75000"/>
                </a:srgbClr>
              </a:solidFill>
            </a:ln>
          </c:spP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Val val="1"/>
          </c:dLbls>
          <c:cat>
            <c:strRef>
              <c:f>'Hilton #021'!$B$2:$F$2</c:f>
              <c:strCache>
                <c:ptCount val="5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</c:strCache>
            </c:strRef>
          </c:cat>
          <c:val>
            <c:numRef>
              <c:f>'Hilton #021'!$B$4:$F$4</c:f>
              <c:numCache>
                <c:formatCode>#,##0</c:formatCode>
                <c:ptCount val="5"/>
                <c:pt idx="0">
                  <c:v>28480</c:v>
                </c:pt>
                <c:pt idx="1">
                  <c:v>28880</c:v>
                </c:pt>
                <c:pt idx="2">
                  <c:v>31680</c:v>
                </c:pt>
                <c:pt idx="3">
                  <c:v>30320</c:v>
                </c:pt>
              </c:numCache>
            </c:numRef>
          </c:val>
        </c:ser>
        <c:axId val="114902144"/>
        <c:axId val="114903680"/>
      </c:barChart>
      <c:catAx>
        <c:axId val="114902144"/>
        <c:scaling>
          <c:orientation val="minMax"/>
        </c:scaling>
        <c:axPos val="b"/>
        <c:tickLblPos val="nextTo"/>
        <c:crossAx val="114903680"/>
        <c:crosses val="autoZero"/>
        <c:auto val="1"/>
        <c:lblAlgn val="ctr"/>
        <c:lblOffset val="100"/>
      </c:catAx>
      <c:valAx>
        <c:axId val="114903680"/>
        <c:scaling>
          <c:orientation val="minMax"/>
        </c:scaling>
        <c:axPos val="l"/>
        <c:majorGridlines/>
        <c:numFmt formatCode="#,##0" sourceLinked="1"/>
        <c:tickLblPos val="nextTo"/>
        <c:crossAx val="114902144"/>
        <c:crosses val="autoZero"/>
        <c:crossBetween val="between"/>
      </c:valAx>
      <c:spPr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262484516168433"/>
          <c:y val="0.36546386810008064"/>
          <c:w val="0.25777119444227875"/>
          <c:h val="0.33511941038330118"/>
        </c:manualLayout>
      </c:layout>
      <c:txPr>
        <a:bodyPr/>
        <a:lstStyle/>
        <a:p>
          <a:pPr>
            <a:defRPr sz="1100" b="1"/>
          </a:pPr>
          <a:endParaRPr lang="en-US"/>
        </a:p>
      </c:txPr>
    </c:legend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chemeClr val="accent3">
            <a:lumMod val="75000"/>
          </a:schemeClr>
        </a:gs>
      </a:gsLst>
      <a:lin ang="5400000" scaled="0"/>
    </a:gradFill>
    <a:ln>
      <a:solidFill>
        <a:srgbClr val="C0504D">
          <a:lumMod val="75000"/>
        </a:srgbClr>
      </a:solidFill>
    </a:ln>
  </c:spPr>
  <c:printSettings>
    <c:headerFooter/>
    <c:pageMargins b="0.75000000000000311" l="0.70000000000000062" r="0.70000000000000062" t="0.75000000000000311" header="0.30000000000000032" footer="0.30000000000000032"/>
    <c:pageSetup orientation="landscape" verticalDpi="0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5"/>
  <c:chart>
    <c:plotArea>
      <c:layout>
        <c:manualLayout>
          <c:layoutTarget val="inner"/>
          <c:xMode val="edge"/>
          <c:yMode val="edge"/>
          <c:x val="9.0312174514244184E-2"/>
          <c:y val="0.21343759113444324"/>
          <c:w val="0.58085750037865647"/>
          <c:h val="0.67058253135024759"/>
        </c:manualLayout>
      </c:layout>
      <c:barChart>
        <c:barDir val="col"/>
        <c:grouping val="clustered"/>
        <c:ser>
          <c:idx val="0"/>
          <c:order val="0"/>
          <c:tx>
            <c:strRef>
              <c:f>'Johnston Sq #016'!$A$3</c:f>
              <c:strCache>
                <c:ptCount val="1"/>
                <c:pt idx="0">
                  <c:v>Electric usage in KWH SY 2013-14</c:v>
                </c:pt>
              </c:strCache>
            </c:strRef>
          </c:tx>
          <c:spPr>
            <a:ln>
              <a:solidFill>
                <a:srgbClr val="C0504D">
                  <a:lumMod val="50000"/>
                </a:srgbClr>
              </a:solidFill>
            </a:ln>
          </c:spP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Val val="1"/>
          </c:dLbls>
          <c:cat>
            <c:strRef>
              <c:f>'Johnston Sq #016'!$B$1:$F$2</c:f>
              <c:strCache>
                <c:ptCount val="5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</c:strCache>
            </c:strRef>
          </c:cat>
          <c:val>
            <c:numRef>
              <c:f>'Johnston Sq #016'!$B$3:$F$3</c:f>
              <c:numCache>
                <c:formatCode>#,##0</c:formatCode>
                <c:ptCount val="5"/>
                <c:pt idx="0">
                  <c:v>38860</c:v>
                </c:pt>
                <c:pt idx="1">
                  <c:v>51240</c:v>
                </c:pt>
                <c:pt idx="2">
                  <c:v>50020</c:v>
                </c:pt>
                <c:pt idx="3">
                  <c:v>51480</c:v>
                </c:pt>
                <c:pt idx="4">
                  <c:v>44720</c:v>
                </c:pt>
              </c:numCache>
            </c:numRef>
          </c:val>
        </c:ser>
        <c:ser>
          <c:idx val="1"/>
          <c:order val="1"/>
          <c:tx>
            <c:strRef>
              <c:f>'Johnston Sq #016'!$A$4</c:f>
              <c:strCache>
                <c:ptCount val="1"/>
                <c:pt idx="0">
                  <c:v>Electric usage in KWH SY 2014-15</c:v>
                </c:pt>
              </c:strCache>
            </c:strRef>
          </c:tx>
          <c:spPr>
            <a:ln>
              <a:solidFill>
                <a:srgbClr val="F79646">
                  <a:lumMod val="50000"/>
                </a:srgbClr>
              </a:solidFill>
            </a:ln>
          </c:spP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Val val="1"/>
          </c:dLbls>
          <c:cat>
            <c:strRef>
              <c:f>'Johnston Sq #016'!$B$1:$F$2</c:f>
              <c:strCache>
                <c:ptCount val="5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</c:strCache>
            </c:strRef>
          </c:cat>
          <c:val>
            <c:numRef>
              <c:f>'Johnston Sq #016'!$B$4:$F$4</c:f>
              <c:numCache>
                <c:formatCode>#,##0</c:formatCode>
                <c:ptCount val="5"/>
                <c:pt idx="0">
                  <c:v>44680</c:v>
                </c:pt>
                <c:pt idx="1">
                  <c:v>50260</c:v>
                </c:pt>
                <c:pt idx="2">
                  <c:v>35520</c:v>
                </c:pt>
                <c:pt idx="3">
                  <c:v>59200</c:v>
                </c:pt>
                <c:pt idx="4">
                  <c:v>56840</c:v>
                </c:pt>
              </c:numCache>
            </c:numRef>
          </c:val>
        </c:ser>
        <c:axId val="114954240"/>
        <c:axId val="114955776"/>
      </c:barChart>
      <c:catAx>
        <c:axId val="114954240"/>
        <c:scaling>
          <c:orientation val="minMax"/>
        </c:scaling>
        <c:axPos val="b"/>
        <c:tickLblPos val="nextTo"/>
        <c:crossAx val="114955776"/>
        <c:crosses val="autoZero"/>
        <c:auto val="1"/>
        <c:lblAlgn val="ctr"/>
        <c:lblOffset val="100"/>
      </c:catAx>
      <c:valAx>
        <c:axId val="114955776"/>
        <c:scaling>
          <c:orientation val="minMax"/>
        </c:scaling>
        <c:axPos val="l"/>
        <c:majorGridlines/>
        <c:numFmt formatCode="#,##0" sourceLinked="1"/>
        <c:tickLblPos val="nextTo"/>
        <c:crossAx val="114954240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chemeClr val="accent3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8222855147339345"/>
          <c:y val="0.38375403941559327"/>
          <c:w val="0.2699968559479814"/>
          <c:h val="0.31727034120735215"/>
        </c:manualLayout>
      </c:layout>
      <c:txPr>
        <a:bodyPr/>
        <a:lstStyle/>
        <a:p>
          <a:pPr>
            <a:defRPr sz="1100" b="1"/>
          </a:pPr>
          <a:endParaRPr lang="en-US"/>
        </a:p>
      </c:txPr>
    </c:legend>
    <c:plotVisOnly val="1"/>
  </c:chart>
  <c:spPr>
    <a:gradFill>
      <a:gsLst>
        <a:gs pos="0">
          <a:srgbClr val="E6DCAC"/>
        </a:gs>
        <a:gs pos="12000">
          <a:srgbClr val="E6D78A"/>
        </a:gs>
        <a:gs pos="30000">
          <a:srgbClr val="C7AC4C"/>
        </a:gs>
        <a:gs pos="45000">
          <a:srgbClr val="E6D78A"/>
        </a:gs>
        <a:gs pos="77000">
          <a:srgbClr val="C7AC4C"/>
        </a:gs>
        <a:gs pos="100000">
          <a:srgbClr val="E6DCAC"/>
        </a:gs>
      </a:gsLst>
      <a:lin ang="5400000" scaled="0"/>
    </a:gradFill>
    <a:ln>
      <a:solidFill>
        <a:schemeClr val="accent2">
          <a:lumMod val="50000"/>
        </a:schemeClr>
      </a:solidFill>
    </a:ln>
  </c:spPr>
  <c:printSettings>
    <c:headerFooter/>
    <c:pageMargins b="0.75000000000000389" l="0.70000000000000062" r="0.70000000000000062" t="0.75000000000000389" header="0.30000000000000032" footer="0.30000000000000032"/>
    <c:pageSetup orientation="landscape" verticalDpi="0"/>
  </c:printSettings>
  <c:userShapes r:id="rId2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9580142225811547E-2"/>
          <c:y val="0.24152461562459732"/>
          <c:w val="0.62258545886892369"/>
          <c:h val="0.67216477785238082"/>
        </c:manualLayout>
      </c:layout>
      <c:barChart>
        <c:barDir val="col"/>
        <c:grouping val="clustered"/>
        <c:ser>
          <c:idx val="0"/>
          <c:order val="0"/>
          <c:tx>
            <c:strRef>
              <c:f>'Lakeland #012'!$A$3</c:f>
              <c:strCache>
                <c:ptCount val="1"/>
                <c:pt idx="0">
                  <c:v>Electric usage in KWH SY 2013-14</c:v>
                </c:pt>
              </c:strCache>
            </c:strRef>
          </c:tx>
          <c:spPr>
            <a:ln>
              <a:solidFill>
                <a:srgbClr val="C0504D">
                  <a:lumMod val="50000"/>
                </a:srgbClr>
              </a:solidFill>
            </a:ln>
          </c:spP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Val val="1"/>
          </c:dLbls>
          <c:cat>
            <c:strRef>
              <c:f>'Lakeland #012'!$B$1:$F$2</c:f>
              <c:strCache>
                <c:ptCount val="5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</c:strCache>
            </c:strRef>
          </c:cat>
          <c:val>
            <c:numRef>
              <c:f>'Lakeland #012'!$B$3:$F$3</c:f>
              <c:numCache>
                <c:formatCode>#,##0</c:formatCode>
                <c:ptCount val="5"/>
                <c:pt idx="0">
                  <c:v>81086</c:v>
                </c:pt>
                <c:pt idx="1">
                  <c:v>95871</c:v>
                </c:pt>
                <c:pt idx="2">
                  <c:v>97407</c:v>
                </c:pt>
                <c:pt idx="3">
                  <c:v>107684</c:v>
                </c:pt>
                <c:pt idx="4">
                  <c:v>89690</c:v>
                </c:pt>
              </c:numCache>
            </c:numRef>
          </c:val>
        </c:ser>
        <c:ser>
          <c:idx val="1"/>
          <c:order val="1"/>
          <c:tx>
            <c:strRef>
              <c:f>'Lakeland #012'!$A$4</c:f>
              <c:strCache>
                <c:ptCount val="1"/>
                <c:pt idx="0">
                  <c:v>Electric usage in KWH SY 2014-15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Val val="1"/>
          </c:dLbls>
          <c:cat>
            <c:strRef>
              <c:f>'Lakeland #012'!$B$1:$F$2</c:f>
              <c:strCache>
                <c:ptCount val="5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</c:strCache>
            </c:strRef>
          </c:cat>
          <c:val>
            <c:numRef>
              <c:f>'Lakeland #012'!$B$4:$F$4</c:f>
              <c:numCache>
                <c:formatCode>#,##0</c:formatCode>
                <c:ptCount val="5"/>
                <c:pt idx="0">
                  <c:v>76372</c:v>
                </c:pt>
                <c:pt idx="1">
                  <c:v>99501</c:v>
                </c:pt>
                <c:pt idx="2">
                  <c:v>98149</c:v>
                </c:pt>
                <c:pt idx="3">
                  <c:v>109936</c:v>
                </c:pt>
                <c:pt idx="4">
                  <c:v>91005</c:v>
                </c:pt>
              </c:numCache>
            </c:numRef>
          </c:val>
        </c:ser>
        <c:axId val="115014272"/>
        <c:axId val="115020160"/>
      </c:barChart>
      <c:catAx>
        <c:axId val="115014272"/>
        <c:scaling>
          <c:orientation val="minMax"/>
        </c:scaling>
        <c:axPos val="b"/>
        <c:tickLblPos val="nextTo"/>
        <c:crossAx val="115020160"/>
        <c:crosses val="autoZero"/>
        <c:auto val="1"/>
        <c:lblAlgn val="ctr"/>
        <c:lblOffset val="100"/>
      </c:catAx>
      <c:valAx>
        <c:axId val="115020160"/>
        <c:scaling>
          <c:orientation val="minMax"/>
        </c:scaling>
        <c:axPos val="l"/>
        <c:majorGridlines/>
        <c:numFmt formatCode="#,##0" sourceLinked="1"/>
        <c:tickLblPos val="nextTo"/>
        <c:crossAx val="115014272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3175" cmpd="sng">
          <a:solidFill>
            <a:schemeClr val="tx2"/>
          </a:solidFill>
        </a:ln>
      </c:spPr>
    </c:plotArea>
    <c:legend>
      <c:legendPos val="r"/>
      <c:layout>
        <c:manualLayout>
          <c:xMode val="edge"/>
          <c:yMode val="edge"/>
          <c:x val="0.71819817394620544"/>
          <c:y val="0.37938974682428656"/>
          <c:w val="0.27121986674742582"/>
          <c:h val="0.27911859854727611"/>
        </c:manualLayout>
      </c:layout>
      <c:txPr>
        <a:bodyPr/>
        <a:lstStyle/>
        <a:p>
          <a:pPr>
            <a:defRPr sz="1100" b="1"/>
          </a:pPr>
          <a:endParaRPr lang="en-US"/>
        </a:p>
      </c:txPr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chemeClr val="accent2">
          <a:lumMod val="50000"/>
        </a:schemeClr>
      </a:solidFill>
    </a:ln>
  </c:spPr>
  <c:printSettings>
    <c:headerFooter/>
    <c:pageMargins b="0.750000000000004" l="0.70000000000000062" r="0.70000000000000062" t="0.750000000000004" header="0.30000000000000032" footer="0.30000000000000032"/>
    <c:pageSetup orientation="landscape" verticalDpi="0"/>
  </c:printSettings>
  <c:userShapes r:id="rId2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6"/>
  <c:chart>
    <c:plotArea>
      <c:layout>
        <c:manualLayout>
          <c:layoutTarget val="inner"/>
          <c:xMode val="edge"/>
          <c:yMode val="edge"/>
          <c:x val="9.0043065005223868E-2"/>
          <c:y val="0.27519940306713525"/>
          <c:w val="0.61320452744454401"/>
          <c:h val="0.63596494328483555"/>
        </c:manualLayout>
      </c:layout>
      <c:barChart>
        <c:barDir val="col"/>
        <c:grouping val="clustered"/>
        <c:ser>
          <c:idx val="0"/>
          <c:order val="0"/>
          <c:tx>
            <c:strRef>
              <c:f>'Leith Walk #245'!$A$3</c:f>
              <c:strCache>
                <c:ptCount val="1"/>
                <c:pt idx="0">
                  <c:v>Electric usage in KWH SY 2013-14</c:v>
                </c:pt>
              </c:strCache>
            </c:strRef>
          </c:tx>
          <c:spPr>
            <a:ln>
              <a:solidFill>
                <a:srgbClr val="C0504D">
                  <a:lumMod val="50000"/>
                </a:srgbClr>
              </a:solidFill>
            </a:ln>
          </c:spP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Val val="1"/>
          </c:dLbls>
          <c:cat>
            <c:strRef>
              <c:f>'Leith Walk #245'!$B$1:$F$2</c:f>
              <c:strCache>
                <c:ptCount val="5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</c:strCache>
            </c:strRef>
          </c:cat>
          <c:val>
            <c:numRef>
              <c:f>'Leith Walk #245'!$B$3:$F$3</c:f>
              <c:numCache>
                <c:formatCode>#,##0</c:formatCode>
                <c:ptCount val="5"/>
                <c:pt idx="0">
                  <c:v>202400</c:v>
                </c:pt>
                <c:pt idx="1">
                  <c:v>140100</c:v>
                </c:pt>
                <c:pt idx="2">
                  <c:v>158700</c:v>
                </c:pt>
                <c:pt idx="3">
                  <c:v>156000</c:v>
                </c:pt>
                <c:pt idx="4">
                  <c:v>149700</c:v>
                </c:pt>
              </c:numCache>
            </c:numRef>
          </c:val>
        </c:ser>
        <c:ser>
          <c:idx val="1"/>
          <c:order val="1"/>
          <c:tx>
            <c:strRef>
              <c:f>'Leith Walk #245'!$A$4</c:f>
              <c:strCache>
                <c:ptCount val="1"/>
                <c:pt idx="0">
                  <c:v>Electric usage in KWH SY 2014-15</c:v>
                </c:pt>
              </c:strCache>
            </c:strRef>
          </c:tx>
          <c:spPr>
            <a:ln>
              <a:solidFill>
                <a:srgbClr val="F79646">
                  <a:lumMod val="50000"/>
                </a:srgbClr>
              </a:solidFill>
            </a:ln>
          </c:spP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Val val="1"/>
          </c:dLbls>
          <c:cat>
            <c:strRef>
              <c:f>'Leith Walk #245'!$B$1:$F$2</c:f>
              <c:strCache>
                <c:ptCount val="5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</c:strCache>
            </c:strRef>
          </c:cat>
          <c:val>
            <c:numRef>
              <c:f>'Leith Walk #245'!$B$4:$F$4</c:f>
              <c:numCache>
                <c:formatCode>#,##0</c:formatCode>
                <c:ptCount val="5"/>
                <c:pt idx="0">
                  <c:v>171000</c:v>
                </c:pt>
                <c:pt idx="1">
                  <c:v>195000</c:v>
                </c:pt>
                <c:pt idx="2">
                  <c:v>114600</c:v>
                </c:pt>
                <c:pt idx="3">
                  <c:v>104400</c:v>
                </c:pt>
                <c:pt idx="4">
                  <c:v>102900</c:v>
                </c:pt>
              </c:numCache>
            </c:numRef>
          </c:val>
        </c:ser>
        <c:axId val="115078656"/>
        <c:axId val="115080192"/>
      </c:barChart>
      <c:catAx>
        <c:axId val="115078656"/>
        <c:scaling>
          <c:orientation val="minMax"/>
        </c:scaling>
        <c:axPos val="b"/>
        <c:tickLblPos val="nextTo"/>
        <c:crossAx val="115080192"/>
        <c:crosses val="autoZero"/>
        <c:auto val="1"/>
        <c:lblAlgn val="ctr"/>
        <c:lblOffset val="100"/>
      </c:catAx>
      <c:valAx>
        <c:axId val="115080192"/>
        <c:scaling>
          <c:orientation val="minMax"/>
        </c:scaling>
        <c:axPos val="l"/>
        <c:majorGridlines/>
        <c:numFmt formatCode="#,##0" sourceLinked="1"/>
        <c:tickLblPos val="nextTo"/>
        <c:crossAx val="115078656"/>
        <c:crosses val="autoZero"/>
        <c:crossBetween val="between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  <a:ln>
          <a:solidFill>
            <a:srgbClr val="C0504D">
              <a:lumMod val="50000"/>
            </a:srgbClr>
          </a:solidFill>
        </a:ln>
      </c:spPr>
    </c:plotArea>
    <c:legend>
      <c:legendPos val="r"/>
      <c:layout>
        <c:manualLayout>
          <c:xMode val="edge"/>
          <c:yMode val="edge"/>
          <c:x val="0.73827925959517404"/>
          <c:y val="0.39415499378367586"/>
          <c:w val="0.24578453871276662"/>
          <c:h val="0.25895785470706434"/>
        </c:manualLayout>
      </c:layout>
      <c:txPr>
        <a:bodyPr/>
        <a:lstStyle/>
        <a:p>
          <a:pPr>
            <a:defRPr b="1"/>
          </a:pPr>
          <a:endParaRPr lang="en-US"/>
        </a:p>
      </c:txPr>
    </c:legend>
    <c:plotVisOnly val="1"/>
  </c:chart>
  <c:spPr>
    <a:blipFill>
      <a:blip xmlns:r="http://schemas.openxmlformats.org/officeDocument/2006/relationships" r:embed="rId1"/>
      <a:tile tx="0" ty="0" sx="100000" sy="100000" flip="none" algn="tl"/>
    </a:blipFill>
    <a:ln>
      <a:solidFill>
        <a:srgbClr val="C0504D">
          <a:lumMod val="50000"/>
        </a:srgbClr>
      </a:solidFill>
    </a:ln>
  </c:spPr>
  <c:printSettings>
    <c:headerFooter/>
    <c:pageMargins b="0.750000000000004" l="0.70000000000000062" r="0.70000000000000062" t="0.750000000000004" header="0.30000000000000032" footer="0.30000000000000032"/>
    <c:pageSetup orientation="landscape" verticalDpi="0"/>
  </c:printSettings>
  <c:userShapes r:id="rId2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7"/>
  <c:chart>
    <c:plotArea>
      <c:layout>
        <c:manualLayout>
          <c:layoutTarget val="inner"/>
          <c:xMode val="edge"/>
          <c:yMode val="edge"/>
          <c:x val="9.3356588853359748E-2"/>
          <c:y val="0.21920544761626334"/>
          <c:w val="0.59950691556813829"/>
          <c:h val="0.67738215385615497"/>
        </c:manualLayout>
      </c:layout>
      <c:barChart>
        <c:barDir val="col"/>
        <c:grouping val="clustered"/>
        <c:ser>
          <c:idx val="0"/>
          <c:order val="0"/>
          <c:tx>
            <c:strRef>
              <c:f>'Lyndhurst #088'!$A$3</c:f>
              <c:strCache>
                <c:ptCount val="1"/>
                <c:pt idx="0">
                  <c:v>Electric usage in KWH SY 2013-14</c:v>
                </c:pt>
              </c:strCache>
            </c:strRef>
          </c:tx>
          <c:spPr>
            <a:ln>
              <a:solidFill>
                <a:srgbClr val="F79646">
                  <a:lumMod val="50000"/>
                </a:srgbClr>
              </a:solidFill>
            </a:ln>
          </c:spP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Val val="1"/>
          </c:dLbls>
          <c:cat>
            <c:strRef>
              <c:f>'Lyndhurst #088'!$B$2:$F$2</c:f>
              <c:strCache>
                <c:ptCount val="5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</c:strCache>
            </c:strRef>
          </c:cat>
          <c:val>
            <c:numRef>
              <c:f>'Lyndhurst #088'!$B$3:$F$3</c:f>
              <c:numCache>
                <c:formatCode>#,##0</c:formatCode>
                <c:ptCount val="5"/>
                <c:pt idx="0">
                  <c:v>20200</c:v>
                </c:pt>
                <c:pt idx="1">
                  <c:v>25600</c:v>
                </c:pt>
                <c:pt idx="2">
                  <c:v>21500</c:v>
                </c:pt>
                <c:pt idx="3">
                  <c:v>21900</c:v>
                </c:pt>
                <c:pt idx="4">
                  <c:v>19300</c:v>
                </c:pt>
              </c:numCache>
            </c:numRef>
          </c:val>
        </c:ser>
        <c:ser>
          <c:idx val="1"/>
          <c:order val="1"/>
          <c:tx>
            <c:strRef>
              <c:f>'Lyndhurst #088'!$A$4</c:f>
              <c:strCache>
                <c:ptCount val="1"/>
                <c:pt idx="0">
                  <c:v>Electric usage in KWH SY 2014-15</c:v>
                </c:pt>
              </c:strCache>
            </c:strRef>
          </c:tx>
          <c:spPr>
            <a:ln>
              <a:solidFill>
                <a:srgbClr val="F79646">
                  <a:lumMod val="50000"/>
                </a:srgbClr>
              </a:solidFill>
            </a:ln>
          </c:spP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Val val="1"/>
          </c:dLbls>
          <c:cat>
            <c:strRef>
              <c:f>'Lyndhurst #088'!$B$2:$F$2</c:f>
              <c:strCache>
                <c:ptCount val="5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</c:strCache>
            </c:strRef>
          </c:cat>
          <c:val>
            <c:numRef>
              <c:f>'Lyndhurst #088'!$B$4:$F$4</c:f>
              <c:numCache>
                <c:formatCode>#,##0</c:formatCode>
                <c:ptCount val="5"/>
                <c:pt idx="0">
                  <c:v>20213</c:v>
                </c:pt>
                <c:pt idx="1">
                  <c:v>21929</c:v>
                </c:pt>
                <c:pt idx="2">
                  <c:v>22640</c:v>
                </c:pt>
                <c:pt idx="3">
                  <c:v>20599</c:v>
                </c:pt>
              </c:numCache>
            </c:numRef>
          </c:val>
        </c:ser>
        <c:axId val="115216768"/>
        <c:axId val="115218304"/>
      </c:barChart>
      <c:catAx>
        <c:axId val="115216768"/>
        <c:scaling>
          <c:orientation val="minMax"/>
        </c:scaling>
        <c:axPos val="b"/>
        <c:tickLblPos val="nextTo"/>
        <c:crossAx val="115218304"/>
        <c:crosses val="autoZero"/>
        <c:auto val="1"/>
        <c:lblAlgn val="ctr"/>
        <c:lblOffset val="100"/>
      </c:catAx>
      <c:valAx>
        <c:axId val="115218304"/>
        <c:scaling>
          <c:orientation val="minMax"/>
        </c:scaling>
        <c:axPos val="l"/>
        <c:majorGridlines/>
        <c:numFmt formatCode="#,##0" sourceLinked="1"/>
        <c:tickLblPos val="nextTo"/>
        <c:crossAx val="115216768"/>
        <c:crosses val="autoZero"/>
        <c:crossBetween val="between"/>
      </c:valAx>
      <c:spPr>
        <a:solidFill>
          <a:srgbClr val="C0504D">
            <a:lumMod val="20000"/>
            <a:lumOff val="80000"/>
          </a:srgbClr>
        </a:solidFill>
        <a:ln>
          <a:solidFill>
            <a:srgbClr val="F79646">
              <a:lumMod val="50000"/>
            </a:srgbClr>
          </a:solidFill>
        </a:ln>
      </c:spPr>
    </c:plotArea>
    <c:legend>
      <c:legendPos val="r"/>
      <c:layout>
        <c:manualLayout>
          <c:xMode val="edge"/>
          <c:yMode val="edge"/>
          <c:x val="0.71896833120579062"/>
          <c:y val="0.36546386810008086"/>
          <c:w val="0.26819057730143281"/>
          <c:h val="0.26907193876307256"/>
        </c:manualLayout>
      </c:layout>
      <c:txPr>
        <a:bodyPr/>
        <a:lstStyle/>
        <a:p>
          <a:pPr>
            <a:defRPr sz="1100" b="1"/>
          </a:pPr>
          <a:endParaRPr lang="en-US"/>
        </a:p>
      </c:txPr>
    </c:legend>
    <c:plotVisOnly val="1"/>
  </c:chart>
  <c:spPr>
    <a:solidFill>
      <a:schemeClr val="accent5">
        <a:lumMod val="40000"/>
        <a:lumOff val="60000"/>
        <a:alpha val="89000"/>
      </a:schemeClr>
    </a:solidFill>
    <a:ln>
      <a:solidFill>
        <a:srgbClr val="F79646">
          <a:lumMod val="50000"/>
        </a:srgbClr>
      </a:solidFill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6"/>
  <c:chart>
    <c:plotArea>
      <c:layout>
        <c:manualLayout>
          <c:layoutTarget val="inner"/>
          <c:xMode val="edge"/>
          <c:yMode val="edge"/>
          <c:x val="9.0043065005223868E-2"/>
          <c:y val="0.27519940306713525"/>
          <c:w val="0.61320452744454423"/>
          <c:h val="0.63596494328483577"/>
        </c:manualLayout>
      </c:layout>
      <c:barChart>
        <c:barDir val="col"/>
        <c:grouping val="clustered"/>
        <c:ser>
          <c:idx val="0"/>
          <c:order val="0"/>
          <c:tx>
            <c:strRef>
              <c:f>'Monarch #381'!$A$3</c:f>
              <c:strCache>
                <c:ptCount val="1"/>
                <c:pt idx="0">
                  <c:v>Electric usage in KWH SY 2013-14</c:v>
                </c:pt>
              </c:strCache>
            </c:strRef>
          </c:tx>
          <c:spPr>
            <a:ln>
              <a:solidFill>
                <a:srgbClr val="C0504D">
                  <a:lumMod val="50000"/>
                </a:srgbClr>
              </a:solidFill>
            </a:ln>
          </c:spP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Val val="1"/>
          </c:dLbls>
          <c:cat>
            <c:strRef>
              <c:f>'Monarch #381'!$B$1:$F$2</c:f>
              <c:strCache>
                <c:ptCount val="5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</c:strCache>
            </c:strRef>
          </c:cat>
          <c:val>
            <c:numRef>
              <c:f>'Monarch #381'!$B$3:$F$3</c:f>
              <c:numCache>
                <c:formatCode>#,##0</c:formatCode>
                <c:ptCount val="5"/>
                <c:pt idx="0">
                  <c:v>101933</c:v>
                </c:pt>
                <c:pt idx="1">
                  <c:v>101933</c:v>
                </c:pt>
                <c:pt idx="2">
                  <c:v>101933</c:v>
                </c:pt>
                <c:pt idx="3">
                  <c:v>79825</c:v>
                </c:pt>
                <c:pt idx="4">
                  <c:v>79825</c:v>
                </c:pt>
              </c:numCache>
            </c:numRef>
          </c:val>
        </c:ser>
        <c:ser>
          <c:idx val="1"/>
          <c:order val="1"/>
          <c:tx>
            <c:strRef>
              <c:f>'Monarch #381'!$A$4</c:f>
              <c:strCache>
                <c:ptCount val="1"/>
                <c:pt idx="0">
                  <c:v>Electric usage in KWH SY 2014-15</c:v>
                </c:pt>
              </c:strCache>
            </c:strRef>
          </c:tx>
          <c:spPr>
            <a:ln>
              <a:solidFill>
                <a:srgbClr val="F79646">
                  <a:lumMod val="50000"/>
                </a:srgbClr>
              </a:solidFill>
            </a:ln>
          </c:spP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Val val="1"/>
          </c:dLbls>
          <c:cat>
            <c:strRef>
              <c:f>'Monarch #381'!$B$1:$F$2</c:f>
              <c:strCache>
                <c:ptCount val="5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</c:strCache>
            </c:strRef>
          </c:cat>
          <c:val>
            <c:numRef>
              <c:f>'Monarch #381'!$B$4:$F$4</c:f>
              <c:numCache>
                <c:formatCode>#,##0</c:formatCode>
                <c:ptCount val="5"/>
                <c:pt idx="0">
                  <c:v>79500</c:v>
                </c:pt>
                <c:pt idx="1">
                  <c:v>83300</c:v>
                </c:pt>
                <c:pt idx="2">
                  <c:v>90300</c:v>
                </c:pt>
                <c:pt idx="3">
                  <c:v>83900</c:v>
                </c:pt>
              </c:numCache>
            </c:numRef>
          </c:val>
        </c:ser>
        <c:axId val="115289088"/>
        <c:axId val="115294976"/>
      </c:barChart>
      <c:catAx>
        <c:axId val="115289088"/>
        <c:scaling>
          <c:orientation val="minMax"/>
        </c:scaling>
        <c:axPos val="b"/>
        <c:tickLblPos val="nextTo"/>
        <c:crossAx val="115294976"/>
        <c:crosses val="autoZero"/>
        <c:auto val="1"/>
        <c:lblAlgn val="ctr"/>
        <c:lblOffset val="100"/>
      </c:catAx>
      <c:valAx>
        <c:axId val="115294976"/>
        <c:scaling>
          <c:orientation val="minMax"/>
        </c:scaling>
        <c:axPos val="l"/>
        <c:majorGridlines/>
        <c:numFmt formatCode="#,##0" sourceLinked="1"/>
        <c:tickLblPos val="nextTo"/>
        <c:crossAx val="115289088"/>
        <c:crosses val="autoZero"/>
        <c:crossBetween val="between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  <a:ln>
          <a:solidFill>
            <a:srgbClr val="C0504D">
              <a:lumMod val="50000"/>
            </a:srgbClr>
          </a:solidFill>
        </a:ln>
      </c:spPr>
    </c:plotArea>
    <c:legend>
      <c:legendPos val="r"/>
      <c:layout>
        <c:manualLayout>
          <c:xMode val="edge"/>
          <c:yMode val="edge"/>
          <c:x val="0.7382792595951746"/>
          <c:y val="0.39415499378367608"/>
          <c:w val="0.24578453871276673"/>
          <c:h val="0.25895785470706434"/>
        </c:manualLayout>
      </c:layout>
      <c:txPr>
        <a:bodyPr/>
        <a:lstStyle/>
        <a:p>
          <a:pPr>
            <a:defRPr b="1"/>
          </a:pPr>
          <a:endParaRPr lang="en-US"/>
        </a:p>
      </c:txPr>
    </c:legend>
    <c:plotVisOnly val="1"/>
  </c:chart>
  <c:spPr>
    <a:blipFill>
      <a:blip xmlns:r="http://schemas.openxmlformats.org/officeDocument/2006/relationships" r:embed="rId1"/>
      <a:tile tx="0" ty="0" sx="100000" sy="100000" flip="none" algn="tl"/>
    </a:blipFill>
    <a:ln>
      <a:solidFill>
        <a:srgbClr val="C0504D">
          <a:lumMod val="50000"/>
        </a:srgbClr>
      </a:solidFill>
    </a:ln>
  </c:spPr>
  <c:printSettings>
    <c:headerFooter/>
    <c:pageMargins b="0.75000000000000422" l="0.70000000000000062" r="0.70000000000000062" t="0.75000000000000422" header="0.30000000000000032" footer="0.30000000000000032"/>
    <c:pageSetup orientation="landscape" verticalDpi="0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"/>
  <c:chart>
    <c:plotArea>
      <c:layout>
        <c:manualLayout>
          <c:layoutTarget val="inner"/>
          <c:xMode val="edge"/>
          <c:yMode val="edge"/>
          <c:x val="8.3661270711736527E-2"/>
          <c:y val="0.19490436901128991"/>
          <c:w val="0.59604748815549313"/>
          <c:h val="0.72518605030830474"/>
        </c:manualLayout>
      </c:layout>
      <c:barChart>
        <c:barDir val="col"/>
        <c:grouping val="clustered"/>
        <c:ser>
          <c:idx val="0"/>
          <c:order val="0"/>
          <c:tx>
            <c:strRef>
              <c:f>'Balt Int''l #335'!$A$3</c:f>
              <c:strCache>
                <c:ptCount val="1"/>
                <c:pt idx="0">
                  <c:v>Electric usage in KWH SY 2013-14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Val val="1"/>
          </c:dLbls>
          <c:cat>
            <c:strRef>
              <c:f>'Balt Int''l #335'!$B$2:$F$2</c:f>
              <c:strCache>
                <c:ptCount val="5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</c:strCache>
            </c:strRef>
          </c:cat>
          <c:val>
            <c:numRef>
              <c:f>'Balt Int''l #335'!$B$3:$F$3</c:f>
              <c:numCache>
                <c:formatCode>#,##0</c:formatCode>
                <c:ptCount val="5"/>
                <c:pt idx="0">
                  <c:v>24200</c:v>
                </c:pt>
                <c:pt idx="1">
                  <c:v>26600</c:v>
                </c:pt>
                <c:pt idx="2">
                  <c:v>22050</c:v>
                </c:pt>
                <c:pt idx="3">
                  <c:v>21250</c:v>
                </c:pt>
                <c:pt idx="4">
                  <c:v>22600</c:v>
                </c:pt>
              </c:numCache>
            </c:numRef>
          </c:val>
        </c:ser>
        <c:ser>
          <c:idx val="1"/>
          <c:order val="1"/>
          <c:tx>
            <c:strRef>
              <c:f>'Balt Int''l #335'!$A$4</c:f>
              <c:strCache>
                <c:ptCount val="1"/>
                <c:pt idx="0">
                  <c:v>Competition usage in KWH SY 2014-15</c:v>
                </c:pt>
              </c:strCache>
            </c:strRef>
          </c:tx>
          <c:spPr>
            <a:ln>
              <a:solidFill>
                <a:srgbClr val="C0504D">
                  <a:lumMod val="75000"/>
                </a:srgbClr>
              </a:solidFill>
            </a:ln>
          </c:spP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Val val="1"/>
          </c:dLbls>
          <c:cat>
            <c:strRef>
              <c:f>'Balt Int''l #335'!$B$2:$F$2</c:f>
              <c:strCache>
                <c:ptCount val="5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</c:strCache>
            </c:strRef>
          </c:cat>
          <c:val>
            <c:numRef>
              <c:f>'Balt Int''l #335'!$B$4:$F$4</c:f>
              <c:numCache>
                <c:formatCode>#,##0</c:formatCode>
                <c:ptCount val="5"/>
                <c:pt idx="0">
                  <c:v>24700</c:v>
                </c:pt>
                <c:pt idx="1">
                  <c:v>21700</c:v>
                </c:pt>
                <c:pt idx="2">
                  <c:v>23550</c:v>
                </c:pt>
                <c:pt idx="3">
                  <c:v>19500</c:v>
                </c:pt>
              </c:numCache>
            </c:numRef>
          </c:val>
        </c:ser>
        <c:axId val="109809664"/>
        <c:axId val="109811200"/>
      </c:barChart>
      <c:catAx>
        <c:axId val="109809664"/>
        <c:scaling>
          <c:orientation val="minMax"/>
        </c:scaling>
        <c:axPos val="b"/>
        <c:numFmt formatCode="General" sourceLinked="1"/>
        <c:tickLblPos val="nextTo"/>
        <c:crossAx val="109811200"/>
        <c:crosses val="autoZero"/>
        <c:auto val="1"/>
        <c:lblAlgn val="ctr"/>
        <c:lblOffset val="100"/>
      </c:catAx>
      <c:valAx>
        <c:axId val="109811200"/>
        <c:scaling>
          <c:orientation val="minMax"/>
        </c:scaling>
        <c:axPos val="l"/>
        <c:majorGridlines/>
        <c:numFmt formatCode="#,##0" sourceLinked="1"/>
        <c:tickLblPos val="nextTo"/>
        <c:crossAx val="109809664"/>
        <c:crosses val="autoZero"/>
        <c:crossBetween val="between"/>
      </c:valAx>
      <c:spPr>
        <a:solidFill>
          <a:schemeClr val="accent3">
            <a:lumMod val="40000"/>
            <a:lumOff val="60000"/>
          </a:schemeClr>
        </a:solidFill>
        <a:ln>
          <a:solidFill>
            <a:schemeClr val="accent3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345446147489564"/>
          <c:y val="0.44231925554760232"/>
          <c:w val="0.29623626156935839"/>
          <c:h val="0.23019402478996345"/>
        </c:manualLayout>
      </c:layout>
      <c:txPr>
        <a:bodyPr/>
        <a:lstStyle/>
        <a:p>
          <a:pPr>
            <a:defRPr b="1"/>
          </a:pPr>
          <a:endParaRPr lang="en-US"/>
        </a:p>
      </c:txPr>
    </c:legend>
    <c:plotVisOnly val="1"/>
  </c:chart>
  <c:spPr>
    <a:gradFill>
      <a:gsLst>
        <a:gs pos="0">
          <a:srgbClr val="FBEAC7"/>
        </a:gs>
        <a:gs pos="17999">
          <a:srgbClr val="FEE7F2"/>
        </a:gs>
        <a:gs pos="36000">
          <a:srgbClr val="FAC77D"/>
        </a:gs>
        <a:gs pos="61000">
          <a:srgbClr val="FBA97D"/>
        </a:gs>
        <a:gs pos="82001">
          <a:srgbClr val="FBD49C"/>
        </a:gs>
        <a:gs pos="100000">
          <a:srgbClr val="FEE7F2"/>
        </a:gs>
      </a:gsLst>
      <a:lin ang="5400000" scaled="0"/>
    </a:gradFill>
    <a:ln>
      <a:solidFill>
        <a:srgbClr val="9BBB59">
          <a:lumMod val="50000"/>
        </a:srgbClr>
      </a:solidFill>
    </a:ln>
  </c:spPr>
  <c:printSettings>
    <c:headerFooter/>
    <c:pageMargins b="0.75000000000000422" l="0.70000000000000062" r="0.70000000000000062" t="0.75000000000000422" header="0.30000000000000032" footer="0.30000000000000032"/>
    <c:pageSetup orientation="landscape" verticalDpi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"/>
  <c:chart>
    <c:plotArea>
      <c:layout>
        <c:manualLayout>
          <c:layoutTarget val="inner"/>
          <c:xMode val="edge"/>
          <c:yMode val="edge"/>
          <c:x val="7.8068675237354931E-2"/>
          <c:y val="0.21793562813711836"/>
          <c:w val="0.64200371921348176"/>
          <c:h val="0.6811513666531932"/>
        </c:manualLayout>
      </c:layout>
      <c:barChart>
        <c:barDir val="col"/>
        <c:grouping val="clustered"/>
        <c:ser>
          <c:idx val="0"/>
          <c:order val="0"/>
          <c:tx>
            <c:strRef>
              <c:f>'Morrell Pk #220'!$A$3</c:f>
              <c:strCache>
                <c:ptCount val="1"/>
                <c:pt idx="0">
                  <c:v>Electric usage in KWH SY 2013-14</c:v>
                </c:pt>
              </c:strCache>
            </c:strRef>
          </c:tx>
          <c:spPr>
            <a:ln>
              <a:solidFill>
                <a:srgbClr val="C0504D">
                  <a:lumMod val="50000"/>
                </a:srgbClr>
              </a:solidFill>
            </a:ln>
          </c:spP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Val val="1"/>
          </c:dLbls>
          <c:cat>
            <c:strRef>
              <c:f>'Morrell Pk #220'!$B$1:$F$2</c:f>
              <c:strCache>
                <c:ptCount val="5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</c:strCache>
            </c:strRef>
          </c:cat>
          <c:val>
            <c:numRef>
              <c:f>'Morrell Pk #220'!$B$3:$F$3</c:f>
              <c:numCache>
                <c:formatCode>#,##0</c:formatCode>
                <c:ptCount val="5"/>
                <c:pt idx="0">
                  <c:v>36000</c:v>
                </c:pt>
                <c:pt idx="1">
                  <c:v>44400</c:v>
                </c:pt>
                <c:pt idx="2">
                  <c:v>45900</c:v>
                </c:pt>
                <c:pt idx="3">
                  <c:v>37800</c:v>
                </c:pt>
                <c:pt idx="4">
                  <c:v>39600</c:v>
                </c:pt>
              </c:numCache>
            </c:numRef>
          </c:val>
        </c:ser>
        <c:ser>
          <c:idx val="1"/>
          <c:order val="1"/>
          <c:tx>
            <c:strRef>
              <c:f>'Morrell Pk #220'!$A$4</c:f>
              <c:strCache>
                <c:ptCount val="1"/>
                <c:pt idx="0">
                  <c:v>Electric usage in KWH SY 2014-15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Val val="1"/>
          </c:dLbls>
          <c:cat>
            <c:strRef>
              <c:f>'Morrell Pk #220'!$B$1:$F$2</c:f>
              <c:strCache>
                <c:ptCount val="5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</c:strCache>
            </c:strRef>
          </c:cat>
          <c:val>
            <c:numRef>
              <c:f>'Morrell Pk #220'!$B$4:$F$4</c:f>
              <c:numCache>
                <c:formatCode>#,##0</c:formatCode>
                <c:ptCount val="5"/>
                <c:pt idx="0">
                  <c:v>43800</c:v>
                </c:pt>
                <c:pt idx="1">
                  <c:v>48300</c:v>
                </c:pt>
                <c:pt idx="2">
                  <c:v>51000</c:v>
                </c:pt>
                <c:pt idx="3">
                  <c:v>47400</c:v>
                </c:pt>
              </c:numCache>
            </c:numRef>
          </c:val>
        </c:ser>
        <c:axId val="115373952"/>
        <c:axId val="115375488"/>
      </c:barChart>
      <c:catAx>
        <c:axId val="115373952"/>
        <c:scaling>
          <c:orientation val="minMax"/>
        </c:scaling>
        <c:axPos val="b"/>
        <c:tickLblPos val="nextTo"/>
        <c:crossAx val="115375488"/>
        <c:crosses val="autoZero"/>
        <c:auto val="1"/>
        <c:lblAlgn val="ctr"/>
        <c:lblOffset val="100"/>
      </c:catAx>
      <c:valAx>
        <c:axId val="115375488"/>
        <c:scaling>
          <c:orientation val="minMax"/>
        </c:scaling>
        <c:axPos val="l"/>
        <c:majorGridlines/>
        <c:numFmt formatCode="#,##0" sourceLinked="1"/>
        <c:tickLblPos val="nextTo"/>
        <c:crossAx val="115373952"/>
        <c:crosses val="autoZero"/>
        <c:crossBetween val="between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  <a:ln>
          <a:solidFill>
            <a:srgbClr val="C0504D">
              <a:lumMod val="50000"/>
            </a:srgbClr>
          </a:solidFill>
        </a:ln>
      </c:spPr>
    </c:plotArea>
    <c:legend>
      <c:legendPos val="r"/>
      <c:layout>
        <c:manualLayout>
          <c:xMode val="edge"/>
          <c:yMode val="edge"/>
          <c:x val="0.73627930978162859"/>
          <c:y val="0.42715829705577074"/>
          <c:w val="0.25359410659412029"/>
          <c:h val="0.29875458921109188"/>
        </c:manualLayout>
      </c:layout>
      <c:txPr>
        <a:bodyPr/>
        <a:lstStyle/>
        <a:p>
          <a:pPr>
            <a:defRPr b="1"/>
          </a:pPr>
          <a:endParaRPr lang="en-US"/>
        </a:p>
      </c:txPr>
    </c:legend>
    <c:plotVisOnly val="1"/>
  </c:chart>
  <c:spPr>
    <a:blipFill>
      <a:blip xmlns:r="http://schemas.openxmlformats.org/officeDocument/2006/relationships" r:embed="rId1"/>
      <a:tile tx="0" ty="0" sx="100000" sy="100000" flip="none" algn="tl"/>
    </a:blipFill>
    <a:ln>
      <a:solidFill>
        <a:srgbClr val="C0504D">
          <a:lumMod val="50000"/>
        </a:srgbClr>
      </a:solidFill>
    </a:ln>
  </c:spPr>
  <c:printSettings>
    <c:headerFooter/>
    <c:pageMargins b="0.75000000000000389" l="0.70000000000000062" r="0.70000000000000062" t="0.75000000000000389" header="0.30000000000000032" footer="0.30000000000000032"/>
    <c:pageSetup orientation="landscape" verticalDpi="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7"/>
  <c:chart>
    <c:plotArea>
      <c:layout>
        <c:manualLayout>
          <c:layoutTarget val="inner"/>
          <c:xMode val="edge"/>
          <c:yMode val="edge"/>
          <c:x val="9.3356588853359748E-2"/>
          <c:y val="0.20693550812826841"/>
          <c:w val="0.62436560778782113"/>
          <c:h val="0.68965212963878464"/>
        </c:manualLayout>
      </c:layout>
      <c:barChart>
        <c:barDir val="col"/>
        <c:grouping val="clustered"/>
        <c:ser>
          <c:idx val="0"/>
          <c:order val="0"/>
          <c:tx>
            <c:strRef>
              <c:f>'Patterson HS #405'!$A$3</c:f>
              <c:strCache>
                <c:ptCount val="1"/>
                <c:pt idx="0">
                  <c:v>Electric usage in KWH SY 2013-14</c:v>
                </c:pt>
              </c:strCache>
            </c:strRef>
          </c:tx>
          <c:spPr>
            <a:ln>
              <a:solidFill>
                <a:srgbClr val="F79646">
                  <a:lumMod val="50000"/>
                </a:srgbClr>
              </a:solidFill>
            </a:ln>
          </c:spP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Val val="1"/>
          </c:dLbls>
          <c:cat>
            <c:strRef>
              <c:f>'Patterson HS #405'!$B$2:$F$2</c:f>
              <c:strCache>
                <c:ptCount val="5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</c:strCache>
            </c:strRef>
          </c:cat>
          <c:val>
            <c:numRef>
              <c:f>'Patterson HS #405'!$B$3:$F$3</c:f>
              <c:numCache>
                <c:formatCode>#,##0</c:formatCode>
                <c:ptCount val="5"/>
                <c:pt idx="0">
                  <c:v>144720</c:v>
                </c:pt>
                <c:pt idx="1">
                  <c:v>159120</c:v>
                </c:pt>
                <c:pt idx="2">
                  <c:v>165600</c:v>
                </c:pt>
                <c:pt idx="3">
                  <c:v>185040</c:v>
                </c:pt>
                <c:pt idx="4">
                  <c:v>156240</c:v>
                </c:pt>
              </c:numCache>
            </c:numRef>
          </c:val>
        </c:ser>
        <c:ser>
          <c:idx val="1"/>
          <c:order val="1"/>
          <c:tx>
            <c:strRef>
              <c:f>'Patterson HS #405'!$A$4</c:f>
              <c:strCache>
                <c:ptCount val="1"/>
                <c:pt idx="0">
                  <c:v>Electric usage in KWH SY 2014-15</c:v>
                </c:pt>
              </c:strCache>
            </c:strRef>
          </c:tx>
          <c:spPr>
            <a:ln>
              <a:solidFill>
                <a:srgbClr val="F79646">
                  <a:lumMod val="50000"/>
                </a:srgbClr>
              </a:solidFill>
            </a:ln>
          </c:spP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Val val="1"/>
          </c:dLbls>
          <c:cat>
            <c:strRef>
              <c:f>'Patterson HS #405'!$B$2:$F$2</c:f>
              <c:strCache>
                <c:ptCount val="5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</c:strCache>
            </c:strRef>
          </c:cat>
          <c:val>
            <c:numRef>
              <c:f>'Patterson HS #405'!$B$4:$F$4</c:f>
              <c:numCache>
                <c:formatCode>#,##0</c:formatCode>
                <c:ptCount val="5"/>
                <c:pt idx="0">
                  <c:v>151920</c:v>
                </c:pt>
                <c:pt idx="1">
                  <c:v>183600</c:v>
                </c:pt>
                <c:pt idx="2">
                  <c:v>182160</c:v>
                </c:pt>
                <c:pt idx="3">
                  <c:v>170640</c:v>
                </c:pt>
              </c:numCache>
            </c:numRef>
          </c:val>
        </c:ser>
        <c:axId val="115426048"/>
        <c:axId val="115427584"/>
      </c:barChart>
      <c:catAx>
        <c:axId val="115426048"/>
        <c:scaling>
          <c:orientation val="minMax"/>
        </c:scaling>
        <c:axPos val="b"/>
        <c:tickLblPos val="nextTo"/>
        <c:crossAx val="115427584"/>
        <c:crosses val="autoZero"/>
        <c:auto val="1"/>
        <c:lblAlgn val="ctr"/>
        <c:lblOffset val="100"/>
      </c:catAx>
      <c:valAx>
        <c:axId val="115427584"/>
        <c:scaling>
          <c:orientation val="minMax"/>
        </c:scaling>
        <c:axPos val="l"/>
        <c:majorGridlines/>
        <c:numFmt formatCode="#,##0" sourceLinked="1"/>
        <c:tickLblPos val="nextTo"/>
        <c:crossAx val="115426048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79646">
              <a:lumMod val="50000"/>
            </a:srgbClr>
          </a:solidFill>
        </a:ln>
      </c:spPr>
    </c:plotArea>
    <c:legend>
      <c:legendPos val="r"/>
      <c:layout>
        <c:manualLayout>
          <c:xMode val="edge"/>
          <c:yMode val="edge"/>
          <c:x val="0.71896833120579062"/>
          <c:y val="0.36546386810008097"/>
          <c:w val="0.26819057730143281"/>
          <c:h val="0.26907193876307256"/>
        </c:manualLayout>
      </c:layout>
      <c:txPr>
        <a:bodyPr/>
        <a:lstStyle/>
        <a:p>
          <a:pPr>
            <a:defRPr sz="1100" b="1"/>
          </a:pPr>
          <a:endParaRPr lang="en-US"/>
        </a:p>
      </c:txPr>
    </c:legend>
    <c:plotVisOnly val="1"/>
  </c:chart>
  <c:spPr>
    <a:solidFill>
      <a:schemeClr val="accent5">
        <a:lumMod val="40000"/>
        <a:lumOff val="60000"/>
        <a:alpha val="89000"/>
      </a:schemeClr>
    </a:solidFill>
    <a:ln>
      <a:solidFill>
        <a:srgbClr val="F79646">
          <a:lumMod val="50000"/>
        </a:srgbClr>
      </a:solidFill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  <c:userShapes r:id="rId2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5"/>
  <c:chart>
    <c:plotArea>
      <c:layout>
        <c:manualLayout>
          <c:layoutTarget val="inner"/>
          <c:xMode val="edge"/>
          <c:yMode val="edge"/>
          <c:x val="8.5223183735696525E-2"/>
          <c:y val="0.21507748063999849"/>
          <c:w val="0.59345373907469456"/>
          <c:h val="0.6815101208324138"/>
        </c:manualLayout>
      </c:layout>
      <c:barChart>
        <c:barDir val="col"/>
        <c:grouping val="clustered"/>
        <c:ser>
          <c:idx val="0"/>
          <c:order val="0"/>
          <c:tx>
            <c:strRef>
              <c:f>'Roland Park #233'!$A$3</c:f>
              <c:strCache>
                <c:ptCount val="1"/>
                <c:pt idx="0">
                  <c:v>Electric usage in KWH SY 2013-14</c:v>
                </c:pt>
              </c:strCache>
            </c:strRef>
          </c:tx>
          <c:spPr>
            <a:ln>
              <a:solidFill>
                <a:srgbClr val="C0504D">
                  <a:lumMod val="75000"/>
                </a:srgbClr>
              </a:solidFill>
            </a:ln>
          </c:spP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Val val="1"/>
          </c:dLbls>
          <c:cat>
            <c:strRef>
              <c:f>'Roland Park #233'!$B$2:$F$2</c:f>
              <c:strCache>
                <c:ptCount val="5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</c:strCache>
            </c:strRef>
          </c:cat>
          <c:val>
            <c:numRef>
              <c:f>'Roland Park #233'!$B$3:$F$3</c:f>
              <c:numCache>
                <c:formatCode>#,##0</c:formatCode>
                <c:ptCount val="5"/>
                <c:pt idx="0">
                  <c:v>98595</c:v>
                </c:pt>
                <c:pt idx="1">
                  <c:v>91795</c:v>
                </c:pt>
                <c:pt idx="2">
                  <c:v>87195</c:v>
                </c:pt>
                <c:pt idx="3">
                  <c:v>102295</c:v>
                </c:pt>
                <c:pt idx="4">
                  <c:v>82495</c:v>
                </c:pt>
              </c:numCache>
            </c:numRef>
          </c:val>
        </c:ser>
        <c:ser>
          <c:idx val="1"/>
          <c:order val="1"/>
          <c:tx>
            <c:strRef>
              <c:f>'Roland Park #233'!$A$4</c:f>
              <c:strCache>
                <c:ptCount val="1"/>
                <c:pt idx="0">
                  <c:v>Electric usage in KWH SY 2014-15</c:v>
                </c:pt>
              </c:strCache>
            </c:strRef>
          </c:tx>
          <c:spPr>
            <a:ln>
              <a:solidFill>
                <a:srgbClr val="C0504D">
                  <a:lumMod val="75000"/>
                </a:srgbClr>
              </a:solidFill>
            </a:ln>
          </c:spP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Val val="1"/>
          </c:dLbls>
          <c:cat>
            <c:strRef>
              <c:f>'Roland Park #233'!$B$2:$F$2</c:f>
              <c:strCache>
                <c:ptCount val="5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</c:strCache>
            </c:strRef>
          </c:cat>
          <c:val>
            <c:numRef>
              <c:f>'Roland Park #233'!$B$4:$F$4</c:f>
              <c:numCache>
                <c:formatCode>#,##0</c:formatCode>
                <c:ptCount val="5"/>
                <c:pt idx="0">
                  <c:v>94995</c:v>
                </c:pt>
                <c:pt idx="1">
                  <c:v>101495</c:v>
                </c:pt>
                <c:pt idx="2">
                  <c:v>100162</c:v>
                </c:pt>
                <c:pt idx="3">
                  <c:v>102858</c:v>
                </c:pt>
              </c:numCache>
            </c:numRef>
          </c:val>
        </c:ser>
        <c:axId val="115580288"/>
        <c:axId val="115582080"/>
      </c:barChart>
      <c:catAx>
        <c:axId val="115580288"/>
        <c:scaling>
          <c:orientation val="minMax"/>
        </c:scaling>
        <c:axPos val="b"/>
        <c:tickLblPos val="nextTo"/>
        <c:crossAx val="115582080"/>
        <c:crosses val="autoZero"/>
        <c:auto val="1"/>
        <c:lblAlgn val="ctr"/>
        <c:lblOffset val="100"/>
      </c:catAx>
      <c:valAx>
        <c:axId val="115582080"/>
        <c:scaling>
          <c:orientation val="minMax"/>
        </c:scaling>
        <c:axPos val="l"/>
        <c:majorGridlines/>
        <c:numFmt formatCode="#,##0" sourceLinked="1"/>
        <c:tickLblPos val="nextTo"/>
        <c:crossAx val="115580288"/>
        <c:crosses val="autoZero"/>
        <c:crossBetween val="between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>
          <a:solidFill>
            <a:schemeClr val="accent2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262484516168455"/>
          <c:y val="0.36546386810008086"/>
          <c:w val="0.25777119444227875"/>
          <c:h val="0.33511941038330134"/>
        </c:manualLayout>
      </c:layout>
      <c:txPr>
        <a:bodyPr/>
        <a:lstStyle/>
        <a:p>
          <a:pPr>
            <a:defRPr sz="1100" b="1"/>
          </a:pPr>
          <a:endParaRPr lang="en-US"/>
        </a:p>
      </c:txPr>
    </c:legend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chemeClr val="accent3">
            <a:lumMod val="75000"/>
          </a:schemeClr>
        </a:gs>
      </a:gsLst>
      <a:lin ang="5400000" scaled="0"/>
    </a:gradFill>
    <a:ln>
      <a:solidFill>
        <a:srgbClr val="C0504D">
          <a:lumMod val="75000"/>
        </a:srgbClr>
      </a:solidFill>
    </a:ln>
  </c:spPr>
  <c:printSettings>
    <c:headerFooter/>
    <c:pageMargins b="0.75000000000000333" l="0.70000000000000062" r="0.70000000000000062" t="0.75000000000000333" header="0.30000000000000032" footer="0.30000000000000032"/>
    <c:pageSetup orientation="landscape" verticalDpi="0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hart>
    <c:plotArea>
      <c:layout>
        <c:manualLayout>
          <c:layoutTarget val="inner"/>
          <c:xMode val="edge"/>
          <c:yMode val="edge"/>
          <c:x val="8.3324244663591826E-2"/>
          <c:y val="0.22004446165540861"/>
          <c:w val="0.63941679620144554"/>
          <c:h val="0.67622190668790072"/>
        </c:manualLayout>
      </c:layout>
      <c:barChart>
        <c:barDir val="col"/>
        <c:grouping val="clustered"/>
        <c:ser>
          <c:idx val="0"/>
          <c:order val="0"/>
          <c:tx>
            <c:strRef>
              <c:f>'SouthWest Balti #328'!$A$3</c:f>
              <c:strCache>
                <c:ptCount val="1"/>
                <c:pt idx="0">
                  <c:v>Electric usage in KWH SY 2013-14</c:v>
                </c:pt>
              </c:strCache>
            </c:strRef>
          </c:tx>
          <c:spPr>
            <a:ln>
              <a:solidFill>
                <a:srgbClr val="8064A2">
                  <a:lumMod val="50000"/>
                </a:srgbClr>
              </a:solidFill>
            </a:ln>
          </c:spP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Val val="1"/>
          </c:dLbls>
          <c:cat>
            <c:strRef>
              <c:f>'SouthWest Balti #328'!$B$2:$F$2</c:f>
              <c:strCache>
                <c:ptCount val="5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</c:strCache>
            </c:strRef>
          </c:cat>
          <c:val>
            <c:numRef>
              <c:f>'SouthWest Balti #328'!$B$3:$F$3</c:f>
              <c:numCache>
                <c:formatCode>#,##0</c:formatCode>
                <c:ptCount val="5"/>
                <c:pt idx="0">
                  <c:v>50200</c:v>
                </c:pt>
                <c:pt idx="1">
                  <c:v>63400</c:v>
                </c:pt>
                <c:pt idx="2">
                  <c:v>73300</c:v>
                </c:pt>
                <c:pt idx="3">
                  <c:v>69400</c:v>
                </c:pt>
                <c:pt idx="4">
                  <c:v>58500</c:v>
                </c:pt>
              </c:numCache>
            </c:numRef>
          </c:val>
        </c:ser>
        <c:ser>
          <c:idx val="1"/>
          <c:order val="1"/>
          <c:tx>
            <c:strRef>
              <c:f>'SouthWest Balti #328'!$A$4</c:f>
              <c:strCache>
                <c:ptCount val="1"/>
                <c:pt idx="0">
                  <c:v>Electric usage in KWH SY 2014-15</c:v>
                </c:pt>
              </c:strCache>
            </c:strRef>
          </c:tx>
          <c:spPr>
            <a:ln>
              <a:solidFill>
                <a:srgbClr val="8064A2">
                  <a:lumMod val="50000"/>
                </a:srgbClr>
              </a:solidFill>
            </a:ln>
          </c:spP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Val val="1"/>
          </c:dLbls>
          <c:cat>
            <c:strRef>
              <c:f>'SouthWest Balti #328'!$B$2:$F$2</c:f>
              <c:strCache>
                <c:ptCount val="5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</c:strCache>
            </c:strRef>
          </c:cat>
          <c:val>
            <c:numRef>
              <c:f>'SouthWest Balti #328'!$B$4:$F$4</c:f>
              <c:numCache>
                <c:formatCode>#,##0</c:formatCode>
                <c:ptCount val="5"/>
                <c:pt idx="0">
                  <c:v>42900</c:v>
                </c:pt>
                <c:pt idx="1">
                  <c:v>56700</c:v>
                </c:pt>
                <c:pt idx="2">
                  <c:v>55800</c:v>
                </c:pt>
                <c:pt idx="3">
                  <c:v>63518</c:v>
                </c:pt>
              </c:numCache>
            </c:numRef>
          </c:val>
        </c:ser>
        <c:axId val="116648576"/>
        <c:axId val="117854592"/>
      </c:barChart>
      <c:catAx>
        <c:axId val="116648576"/>
        <c:scaling>
          <c:orientation val="minMax"/>
        </c:scaling>
        <c:axPos val="b"/>
        <c:tickLblPos val="nextTo"/>
        <c:crossAx val="117854592"/>
        <c:crosses val="autoZero"/>
        <c:auto val="1"/>
        <c:lblAlgn val="ctr"/>
        <c:lblOffset val="100"/>
      </c:catAx>
      <c:valAx>
        <c:axId val="117854592"/>
        <c:scaling>
          <c:orientation val="minMax"/>
        </c:scaling>
        <c:axPos val="l"/>
        <c:majorGridlines/>
        <c:numFmt formatCode="#,##0" sourceLinked="1"/>
        <c:tickLblPos val="nextTo"/>
        <c:crossAx val="116648576"/>
        <c:crosses val="autoZero"/>
        <c:crossBetween val="between"/>
      </c:valAx>
      <c:spPr>
        <a:solidFill>
          <a:schemeClr val="accent3">
            <a:lumMod val="40000"/>
            <a:lumOff val="60000"/>
          </a:schemeClr>
        </a:solidFill>
        <a:ln>
          <a:solidFill>
            <a:srgbClr val="8064A2">
              <a:lumMod val="50000"/>
            </a:srgbClr>
          </a:solidFill>
        </a:ln>
      </c:spPr>
    </c:plotArea>
    <c:legend>
      <c:legendPos val="r"/>
      <c:layout>
        <c:manualLayout>
          <c:xMode val="edge"/>
          <c:yMode val="edge"/>
          <c:x val="0.72100960680886195"/>
          <c:y val="0.36504621704895751"/>
          <c:w val="0.26604540937237231"/>
          <c:h val="0.26990756590209047"/>
        </c:manualLayout>
      </c:layout>
      <c:txPr>
        <a:bodyPr/>
        <a:lstStyle/>
        <a:p>
          <a:pPr>
            <a:defRPr sz="1100" b="1"/>
          </a:pPr>
          <a:endParaRPr lang="en-US"/>
        </a:p>
      </c:txPr>
    </c:legend>
    <c:plotVisOnly val="1"/>
  </c:chart>
  <c:spPr>
    <a:gradFill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0"/>
    </a:gradFill>
    <a:ln>
      <a:solidFill>
        <a:srgbClr val="8064A2">
          <a:lumMod val="50000"/>
        </a:srgbClr>
      </a:solidFill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"/>
  <c:chart>
    <c:plotArea>
      <c:layout>
        <c:manualLayout>
          <c:layoutTarget val="inner"/>
          <c:xMode val="edge"/>
          <c:yMode val="edge"/>
          <c:x val="8.3661270711736527E-2"/>
          <c:y val="0.19490436901128991"/>
          <c:w val="0.59604748815549313"/>
          <c:h val="0.72518605030830474"/>
        </c:manualLayout>
      </c:layout>
      <c:barChart>
        <c:barDir val="col"/>
        <c:grouping val="clustered"/>
        <c:ser>
          <c:idx val="0"/>
          <c:order val="0"/>
          <c:tx>
            <c:strRef>
              <c:f>'[1]Balt Int''l #335'!$A$3</c:f>
              <c:strCache>
                <c:ptCount val="1"/>
                <c:pt idx="0">
                  <c:v>Electric usage in KWH SY 2013-14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Val val="1"/>
          </c:dLbls>
          <c:cat>
            <c:strRef>
              <c:f>'[1]Balt Int''l #335'!$B$2:$F$2</c:f>
              <c:strCache>
                <c:ptCount val="5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</c:strCache>
            </c:strRef>
          </c:cat>
          <c:val>
            <c:numRef>
              <c:f>'[1]Balt Int''l #335'!$B$3:$F$3</c:f>
              <c:numCache>
                <c:formatCode>General</c:formatCode>
                <c:ptCount val="5"/>
                <c:pt idx="0">
                  <c:v>24200</c:v>
                </c:pt>
                <c:pt idx="1">
                  <c:v>26600</c:v>
                </c:pt>
                <c:pt idx="2">
                  <c:v>22050</c:v>
                </c:pt>
                <c:pt idx="3">
                  <c:v>21250</c:v>
                </c:pt>
                <c:pt idx="4">
                  <c:v>22600</c:v>
                </c:pt>
              </c:numCache>
            </c:numRef>
          </c:val>
        </c:ser>
        <c:ser>
          <c:idx val="1"/>
          <c:order val="1"/>
          <c:tx>
            <c:strRef>
              <c:f>'[1]Balt Int''l #335'!$A$4</c:f>
              <c:strCache>
                <c:ptCount val="1"/>
                <c:pt idx="0">
                  <c:v>Competition usage in KWH SY 2014-15</c:v>
                </c:pt>
              </c:strCache>
            </c:strRef>
          </c:tx>
          <c:spPr>
            <a:ln>
              <a:solidFill>
                <a:srgbClr val="C0504D">
                  <a:lumMod val="75000"/>
                </a:srgbClr>
              </a:solidFill>
            </a:ln>
          </c:spP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Val val="1"/>
          </c:dLbls>
          <c:cat>
            <c:strRef>
              <c:f>'[1]Balt Int''l #335'!$B$2:$F$2</c:f>
              <c:strCache>
                <c:ptCount val="5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</c:strCache>
            </c:strRef>
          </c:cat>
          <c:val>
            <c:numRef>
              <c:f>'[1]Balt Int''l #335'!$B$4:$F$4</c:f>
              <c:numCache>
                <c:formatCode>General</c:formatCode>
                <c:ptCount val="5"/>
                <c:pt idx="0">
                  <c:v>24700</c:v>
                </c:pt>
                <c:pt idx="1">
                  <c:v>21700</c:v>
                </c:pt>
                <c:pt idx="2">
                  <c:v>23550</c:v>
                </c:pt>
                <c:pt idx="3">
                  <c:v>19500</c:v>
                </c:pt>
              </c:numCache>
            </c:numRef>
          </c:val>
        </c:ser>
        <c:axId val="110291200"/>
        <c:axId val="111661056"/>
      </c:barChart>
      <c:catAx>
        <c:axId val="110291200"/>
        <c:scaling>
          <c:orientation val="minMax"/>
        </c:scaling>
        <c:axPos val="b"/>
        <c:numFmt formatCode="General" sourceLinked="1"/>
        <c:tickLblPos val="nextTo"/>
        <c:crossAx val="111661056"/>
        <c:crosses val="autoZero"/>
        <c:auto val="1"/>
        <c:lblAlgn val="ctr"/>
        <c:lblOffset val="100"/>
      </c:catAx>
      <c:valAx>
        <c:axId val="111661056"/>
        <c:scaling>
          <c:orientation val="minMax"/>
        </c:scaling>
        <c:axPos val="l"/>
        <c:majorGridlines/>
        <c:numFmt formatCode="General" sourceLinked="1"/>
        <c:tickLblPos val="nextTo"/>
        <c:crossAx val="110291200"/>
        <c:crosses val="autoZero"/>
        <c:crossBetween val="between"/>
      </c:valAx>
      <c:spPr>
        <a:solidFill>
          <a:schemeClr val="accent3">
            <a:lumMod val="40000"/>
            <a:lumOff val="60000"/>
          </a:schemeClr>
        </a:solidFill>
        <a:ln>
          <a:solidFill>
            <a:schemeClr val="accent3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345446147489564"/>
          <c:y val="0.44231925554760232"/>
          <c:w val="0.29623626156935856"/>
          <c:h val="0.23019402478996345"/>
        </c:manualLayout>
      </c:layout>
      <c:txPr>
        <a:bodyPr/>
        <a:lstStyle/>
        <a:p>
          <a:pPr>
            <a:defRPr b="1"/>
          </a:pPr>
          <a:endParaRPr lang="en-US"/>
        </a:p>
      </c:txPr>
    </c:legend>
    <c:plotVisOnly val="1"/>
  </c:chart>
  <c:spPr>
    <a:gradFill>
      <a:gsLst>
        <a:gs pos="0">
          <a:srgbClr val="FBEAC7"/>
        </a:gs>
        <a:gs pos="17999">
          <a:srgbClr val="FEE7F2"/>
        </a:gs>
        <a:gs pos="36000">
          <a:srgbClr val="FAC77D"/>
        </a:gs>
        <a:gs pos="61000">
          <a:srgbClr val="FBA97D"/>
        </a:gs>
        <a:gs pos="82001">
          <a:srgbClr val="FBD49C"/>
        </a:gs>
        <a:gs pos="100000">
          <a:srgbClr val="FEE7F2"/>
        </a:gs>
      </a:gsLst>
      <a:lin ang="5400000" scaled="0"/>
    </a:gradFill>
    <a:ln>
      <a:solidFill>
        <a:srgbClr val="9BBB59">
          <a:lumMod val="50000"/>
        </a:srgbClr>
      </a:solidFill>
    </a:ln>
  </c:spPr>
  <c:printSettings>
    <c:headerFooter/>
    <c:pageMargins b="0.75000000000000455" l="0.70000000000000062" r="0.70000000000000062" t="0.75000000000000455" header="0.30000000000000032" footer="0.30000000000000032"/>
    <c:pageSetup orientation="landscape" verticalDpi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7"/>
  <c:chart>
    <c:plotArea>
      <c:layout>
        <c:manualLayout>
          <c:layoutTarget val="inner"/>
          <c:xMode val="edge"/>
          <c:yMode val="edge"/>
          <c:x val="8.5280131772384679E-2"/>
          <c:y val="0.22340402139997992"/>
          <c:w val="0.60563253840041875"/>
          <c:h val="0.6728624408674575"/>
        </c:manualLayout>
      </c:layout>
      <c:barChart>
        <c:barDir val="col"/>
        <c:grouping val="clustered"/>
        <c:ser>
          <c:idx val="0"/>
          <c:order val="0"/>
          <c:tx>
            <c:strRef>
              <c:f>'BLSYW #348'!$A$3</c:f>
              <c:strCache>
                <c:ptCount val="1"/>
                <c:pt idx="0">
                  <c:v>Electric usage in KWH SY 2013-14</c:v>
                </c:pt>
              </c:strCache>
            </c:strRef>
          </c:tx>
          <c:spPr>
            <a:ln>
              <a:solidFill>
                <a:srgbClr val="C0504D">
                  <a:lumMod val="50000"/>
                </a:srgbClr>
              </a:solidFill>
            </a:ln>
          </c:spP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Val val="1"/>
          </c:dLbls>
          <c:cat>
            <c:strRef>
              <c:f>'BLSYW #348'!$B$1:$F$2</c:f>
              <c:strCache>
                <c:ptCount val="5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</c:strCache>
            </c:strRef>
          </c:cat>
          <c:val>
            <c:numRef>
              <c:f>'BLSYW #348'!$B$3:$F$3</c:f>
              <c:numCache>
                <c:formatCode>#,##0</c:formatCode>
                <c:ptCount val="5"/>
                <c:pt idx="0">
                  <c:v>40500</c:v>
                </c:pt>
                <c:pt idx="1">
                  <c:v>38100</c:v>
                </c:pt>
                <c:pt idx="2">
                  <c:v>43240</c:v>
                </c:pt>
                <c:pt idx="3">
                  <c:v>33300</c:v>
                </c:pt>
                <c:pt idx="4">
                  <c:v>40800</c:v>
                </c:pt>
              </c:numCache>
            </c:numRef>
          </c:val>
        </c:ser>
        <c:ser>
          <c:idx val="1"/>
          <c:order val="1"/>
          <c:tx>
            <c:strRef>
              <c:f>'BLSYW #348'!$A$4</c:f>
              <c:strCache>
                <c:ptCount val="1"/>
                <c:pt idx="0">
                  <c:v>Competition usage in KWH SY 2014-15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Val val="1"/>
          </c:dLbls>
          <c:cat>
            <c:strRef>
              <c:f>'BLSYW #348'!$B$1:$F$2</c:f>
              <c:strCache>
                <c:ptCount val="5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</c:strCache>
            </c:strRef>
          </c:cat>
          <c:val>
            <c:numRef>
              <c:f>'BLSYW #348'!$B$4:$F$4</c:f>
              <c:numCache>
                <c:formatCode>#,##0</c:formatCode>
                <c:ptCount val="5"/>
                <c:pt idx="0">
                  <c:v>45600</c:v>
                </c:pt>
                <c:pt idx="1">
                  <c:v>50700</c:v>
                </c:pt>
                <c:pt idx="2">
                  <c:v>39300</c:v>
                </c:pt>
                <c:pt idx="3">
                  <c:v>45340</c:v>
                </c:pt>
              </c:numCache>
            </c:numRef>
          </c:val>
        </c:ser>
        <c:axId val="111678592"/>
        <c:axId val="111680128"/>
      </c:barChart>
      <c:catAx>
        <c:axId val="111678592"/>
        <c:scaling>
          <c:orientation val="minMax"/>
        </c:scaling>
        <c:axPos val="b"/>
        <c:tickLblPos val="nextTo"/>
        <c:crossAx val="111680128"/>
        <c:crosses val="autoZero"/>
        <c:auto val="1"/>
        <c:lblAlgn val="ctr"/>
        <c:lblOffset val="100"/>
      </c:catAx>
      <c:valAx>
        <c:axId val="111680128"/>
        <c:scaling>
          <c:orientation val="minMax"/>
        </c:scaling>
        <c:axPos val="l"/>
        <c:majorGridlines/>
        <c:numFmt formatCode="#,##0" sourceLinked="1"/>
        <c:tickLblPos val="nextTo"/>
        <c:crossAx val="111678592"/>
        <c:crosses val="autoZero"/>
        <c:crossBetween val="between"/>
      </c:valAx>
      <c:spPr>
        <a:gradFill>
          <a:gsLst>
            <a:gs pos="51000">
              <a:srgbClr val="E6DCAC">
                <a:alpha val="0"/>
              </a:srgbClr>
            </a:gs>
            <a:gs pos="12000">
              <a:srgbClr val="E6D78A"/>
            </a:gs>
            <a:gs pos="30000">
              <a:srgbClr val="C7AC4C"/>
            </a:gs>
            <a:gs pos="45000">
              <a:srgbClr val="E6D78A"/>
            </a:gs>
            <a:gs pos="77000">
              <a:srgbClr val="C7AC4C"/>
            </a:gs>
            <a:gs pos="100000">
              <a:srgbClr val="E6DCAC"/>
            </a:gs>
          </a:gsLst>
          <a:lin ang="5400000" scaled="0"/>
        </a:gradFill>
        <a:ln>
          <a:solidFill>
            <a:srgbClr val="C0504D">
              <a:lumMod val="50000"/>
            </a:srgbClr>
          </a:solidFill>
        </a:ln>
      </c:spPr>
    </c:plotArea>
    <c:legend>
      <c:legendPos val="r"/>
      <c:layout>
        <c:manualLayout>
          <c:xMode val="edge"/>
          <c:yMode val="edge"/>
          <c:x val="0.70079478228779934"/>
          <c:y val="0.4288772752963444"/>
          <c:w val="0.29508379038827387"/>
          <c:h val="0.20517532653551038"/>
        </c:manualLayout>
      </c:layout>
      <c:txPr>
        <a:bodyPr/>
        <a:lstStyle/>
        <a:p>
          <a:pPr>
            <a:defRPr sz="1100" b="1"/>
          </a:pPr>
          <a:endParaRPr lang="en-US"/>
        </a:p>
      </c:txPr>
    </c:legend>
    <c:plotVisOnly val="1"/>
  </c:chart>
  <c:spPr>
    <a:blipFill>
      <a:blip xmlns:r="http://schemas.openxmlformats.org/officeDocument/2006/relationships" r:embed="rId1"/>
      <a:tile tx="0" ty="0" sx="100000" sy="100000" flip="none" algn="tl"/>
    </a:blipFill>
    <a:ln>
      <a:solidFill>
        <a:srgbClr val="C0504D">
          <a:lumMod val="50000"/>
        </a:srgbClr>
      </a:solidFill>
    </a:ln>
  </c:spPr>
  <c:printSettings>
    <c:headerFooter/>
    <c:pageMargins b="0.75000000000000389" l="0.70000000000000062" r="0.70000000000000062" t="0.75000000000000389" header="0.30000000000000032" footer="0.30000000000000032"/>
    <c:pageSetup orientation="landscape" verticalDpi="0"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7"/>
  <c:chart>
    <c:plotArea>
      <c:layout>
        <c:manualLayout>
          <c:layoutTarget val="inner"/>
          <c:xMode val="edge"/>
          <c:yMode val="edge"/>
          <c:x val="0.10713061857366862"/>
          <c:y val="0.25666674548564461"/>
          <c:w val="0.66732586644491765"/>
          <c:h val="0.64302633342003757"/>
        </c:manualLayout>
      </c:layout>
      <c:barChart>
        <c:barDir val="col"/>
        <c:grouping val="clustered"/>
        <c:ser>
          <c:idx val="0"/>
          <c:order val="0"/>
          <c:tx>
            <c:strRef>
              <c:f>'Carver #454'!$A$3</c:f>
              <c:strCache>
                <c:ptCount val="1"/>
                <c:pt idx="0">
                  <c:v>Electric usage in KWH SY 2013-14</c:v>
                </c:pt>
              </c:strCache>
            </c:strRef>
          </c:tx>
          <c:spPr>
            <a:ln>
              <a:solidFill>
                <a:srgbClr val="8064A2">
                  <a:lumMod val="50000"/>
                </a:srgbClr>
              </a:solidFill>
            </a:ln>
          </c:spP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Val val="1"/>
          </c:dLbls>
          <c:cat>
            <c:strRef>
              <c:f>'Carver #454'!$B$2:$F$2</c:f>
              <c:strCache>
                <c:ptCount val="5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</c:strCache>
            </c:strRef>
          </c:cat>
          <c:val>
            <c:numRef>
              <c:f>'Carver #454'!$B$3:$F$3</c:f>
              <c:numCache>
                <c:formatCode>#,##0</c:formatCode>
                <c:ptCount val="5"/>
                <c:pt idx="0">
                  <c:v>180600</c:v>
                </c:pt>
                <c:pt idx="1">
                  <c:v>198600</c:v>
                </c:pt>
                <c:pt idx="2">
                  <c:v>164700</c:v>
                </c:pt>
                <c:pt idx="3">
                  <c:v>179100</c:v>
                </c:pt>
                <c:pt idx="4">
                  <c:v>197700</c:v>
                </c:pt>
              </c:numCache>
            </c:numRef>
          </c:val>
        </c:ser>
        <c:ser>
          <c:idx val="1"/>
          <c:order val="1"/>
          <c:tx>
            <c:strRef>
              <c:f>'Carver #454'!$A$4</c:f>
              <c:strCache>
                <c:ptCount val="1"/>
                <c:pt idx="0">
                  <c:v>Competition usage in KWH SY 2014-15</c:v>
                </c:pt>
              </c:strCache>
            </c:strRef>
          </c:tx>
          <c:spPr>
            <a:ln>
              <a:solidFill>
                <a:srgbClr val="8064A2">
                  <a:lumMod val="50000"/>
                </a:srgbClr>
              </a:solidFill>
            </a:ln>
          </c:spP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Val val="1"/>
          </c:dLbls>
          <c:cat>
            <c:strRef>
              <c:f>'Carver #454'!$B$2:$F$2</c:f>
              <c:strCache>
                <c:ptCount val="5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</c:strCache>
            </c:strRef>
          </c:cat>
          <c:val>
            <c:numRef>
              <c:f>'Carver #454'!$B$4:$F$4</c:f>
              <c:numCache>
                <c:formatCode>#,##0</c:formatCode>
                <c:ptCount val="5"/>
                <c:pt idx="0">
                  <c:v>179100</c:v>
                </c:pt>
                <c:pt idx="1">
                  <c:v>190200</c:v>
                </c:pt>
                <c:pt idx="2">
                  <c:v>173100</c:v>
                </c:pt>
              </c:numCache>
            </c:numRef>
          </c:val>
        </c:ser>
        <c:axId val="111747072"/>
        <c:axId val="111748608"/>
      </c:barChart>
      <c:catAx>
        <c:axId val="111747072"/>
        <c:scaling>
          <c:orientation val="minMax"/>
        </c:scaling>
        <c:axPos val="b"/>
        <c:tickLblPos val="nextTo"/>
        <c:crossAx val="111748608"/>
        <c:crosses val="autoZero"/>
        <c:auto val="1"/>
        <c:lblAlgn val="ctr"/>
        <c:lblOffset val="100"/>
      </c:catAx>
      <c:valAx>
        <c:axId val="111748608"/>
        <c:scaling>
          <c:orientation val="minMax"/>
        </c:scaling>
        <c:axPos val="l"/>
        <c:majorGridlines/>
        <c:numFmt formatCode="#,##0" sourceLinked="1"/>
        <c:tickLblPos val="nextTo"/>
        <c:crossAx val="111747072"/>
        <c:crosses val="autoZero"/>
        <c:crossBetween val="between"/>
      </c:valAx>
      <c:spPr>
        <a:solidFill>
          <a:srgbClr val="9BBB59">
            <a:lumMod val="40000"/>
            <a:lumOff val="60000"/>
          </a:srgbClr>
        </a:solidFill>
        <a:ln>
          <a:solidFill>
            <a:srgbClr val="8064A2">
              <a:lumMod val="50000"/>
            </a:srgbClr>
          </a:solidFill>
        </a:ln>
      </c:spPr>
    </c:plotArea>
    <c:legend>
      <c:legendPos val="r"/>
      <c:layout>
        <c:manualLayout>
          <c:xMode val="edge"/>
          <c:yMode val="edge"/>
          <c:x val="0.77225626499657862"/>
          <c:y val="0.42759578476113874"/>
          <c:w val="0.21454241487141026"/>
          <c:h val="0.30897227936598459"/>
        </c:manualLayout>
      </c:layout>
      <c:txPr>
        <a:bodyPr/>
        <a:lstStyle/>
        <a:p>
          <a:pPr>
            <a:defRPr sz="1100" b="1"/>
          </a:pPr>
          <a:endParaRPr lang="en-US"/>
        </a:p>
      </c:txPr>
    </c:legend>
    <c:plotVisOnly val="1"/>
  </c:chart>
  <c:spPr>
    <a:blipFill>
      <a:blip xmlns:r="http://schemas.openxmlformats.org/officeDocument/2006/relationships" r:embed="rId1"/>
      <a:tile tx="0" ty="0" sx="100000" sy="100000" flip="none" algn="tl"/>
    </a:blipFill>
    <a:ln>
      <a:solidFill>
        <a:srgbClr val="8064A2">
          <a:lumMod val="50000"/>
        </a:srgbClr>
      </a:solidFill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hart>
    <c:plotArea>
      <c:layout>
        <c:manualLayout>
          <c:layoutTarget val="inner"/>
          <c:xMode val="edge"/>
          <c:yMode val="edge"/>
          <c:x val="8.4413867715011678E-2"/>
          <c:y val="0.21063271990136678"/>
          <c:w val="0.60471670384332088"/>
          <c:h val="0.68659117898447164"/>
        </c:manualLayout>
      </c:layout>
      <c:barChart>
        <c:barDir val="col"/>
        <c:grouping val="clustered"/>
        <c:ser>
          <c:idx val="0"/>
          <c:order val="0"/>
          <c:tx>
            <c:strRef>
              <c:f>'Collington Sq #097'!$A$3</c:f>
              <c:strCache>
                <c:ptCount val="1"/>
                <c:pt idx="0">
                  <c:v>Electric usage in KWH SY 2013-14</c:v>
                </c:pt>
              </c:strCache>
            </c:strRef>
          </c:tx>
          <c:spPr>
            <a:ln>
              <a:solidFill>
                <a:srgbClr val="C0504D">
                  <a:lumMod val="50000"/>
                </a:srgbClr>
              </a:solidFill>
            </a:ln>
          </c:spP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Val val="1"/>
          </c:dLbls>
          <c:cat>
            <c:strRef>
              <c:f>'Collington Sq #097'!$B$1:$F$2</c:f>
              <c:strCache>
                <c:ptCount val="5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</c:strCache>
            </c:strRef>
          </c:cat>
          <c:val>
            <c:numRef>
              <c:f>'Collington Sq #097'!$B$3:$F$3</c:f>
              <c:numCache>
                <c:formatCode>#,##0</c:formatCode>
                <c:ptCount val="5"/>
                <c:pt idx="0">
                  <c:v>40640</c:v>
                </c:pt>
                <c:pt idx="1">
                  <c:v>40320</c:v>
                </c:pt>
                <c:pt idx="2">
                  <c:v>50880</c:v>
                </c:pt>
                <c:pt idx="3">
                  <c:v>49760</c:v>
                </c:pt>
                <c:pt idx="4">
                  <c:v>42400</c:v>
                </c:pt>
              </c:numCache>
            </c:numRef>
          </c:val>
        </c:ser>
        <c:ser>
          <c:idx val="1"/>
          <c:order val="1"/>
          <c:tx>
            <c:strRef>
              <c:f>'Collington Sq #097'!$A$4</c:f>
              <c:strCache>
                <c:ptCount val="1"/>
                <c:pt idx="0">
                  <c:v>Competition usage in KWH SY 2014-15</c:v>
                </c:pt>
              </c:strCache>
            </c:strRef>
          </c:tx>
          <c:spPr>
            <a:ln>
              <a:solidFill>
                <a:srgbClr val="C0504D">
                  <a:lumMod val="75000"/>
                </a:srgbClr>
              </a:solidFill>
            </a:ln>
          </c:spP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Val val="1"/>
          </c:dLbls>
          <c:cat>
            <c:strRef>
              <c:f>'Collington Sq #097'!$B$1:$F$2</c:f>
              <c:strCache>
                <c:ptCount val="5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</c:strCache>
            </c:strRef>
          </c:cat>
          <c:val>
            <c:numRef>
              <c:f>'Collington Sq #097'!$B$4:$F$4</c:f>
              <c:numCache>
                <c:formatCode>#,##0</c:formatCode>
                <c:ptCount val="5"/>
                <c:pt idx="0">
                  <c:v>39040</c:v>
                </c:pt>
                <c:pt idx="1">
                  <c:v>39287</c:v>
                </c:pt>
                <c:pt idx="2">
                  <c:v>48204</c:v>
                </c:pt>
                <c:pt idx="3">
                  <c:v>44435</c:v>
                </c:pt>
              </c:numCache>
            </c:numRef>
          </c:val>
        </c:ser>
        <c:axId val="111757952"/>
        <c:axId val="111763840"/>
      </c:barChart>
      <c:catAx>
        <c:axId val="111757952"/>
        <c:scaling>
          <c:orientation val="minMax"/>
        </c:scaling>
        <c:axPos val="b"/>
        <c:tickLblPos val="nextTo"/>
        <c:crossAx val="111763840"/>
        <c:crosses val="autoZero"/>
        <c:auto val="1"/>
        <c:lblAlgn val="ctr"/>
        <c:lblOffset val="100"/>
      </c:catAx>
      <c:valAx>
        <c:axId val="111763840"/>
        <c:scaling>
          <c:orientation val="minMax"/>
        </c:scaling>
        <c:axPos val="l"/>
        <c:majorGridlines/>
        <c:numFmt formatCode="#,##0" sourceLinked="1"/>
        <c:tickLblPos val="nextTo"/>
        <c:crossAx val="111757952"/>
        <c:crosses val="autoZero"/>
        <c:crossBetween val="between"/>
      </c:valAx>
      <c:spPr>
        <a:gradFill>
          <a:gsLst>
            <a:gs pos="0">
              <a:srgbClr val="8488C4">
                <a:alpha val="56000"/>
              </a:srgbClr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0"/>
        </a:gradFill>
        <a:ln>
          <a:solidFill>
            <a:schemeClr val="accent2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40142018976162"/>
          <c:y val="0.40330118677528431"/>
          <c:w val="0.30598579810238241"/>
          <c:h val="0.29330126241424692"/>
        </c:manualLayout>
      </c:layout>
      <c:txPr>
        <a:bodyPr/>
        <a:lstStyle/>
        <a:p>
          <a:pPr>
            <a:defRPr sz="1100" b="1"/>
          </a:pPr>
          <a:endParaRPr lang="en-US"/>
        </a:p>
      </c:txPr>
    </c:legend>
    <c:plotVisOnly val="1"/>
  </c:chart>
  <c:spPr>
    <a:blipFill>
      <a:blip xmlns:r="http://schemas.openxmlformats.org/officeDocument/2006/relationships" r:embed="rId1"/>
      <a:tile tx="0" ty="0" sx="100000" sy="100000" flip="none" algn="tl"/>
    </a:blipFill>
    <a:ln>
      <a:solidFill>
        <a:srgbClr val="C0504D">
          <a:lumMod val="50000"/>
        </a:srgbClr>
      </a:solidFill>
    </a:ln>
  </c:spPr>
  <c:printSettings>
    <c:headerFooter/>
    <c:pageMargins b="0.75000000000000389" l="0.70000000000000062" r="0.70000000000000062" t="0.75000000000000389" header="0.30000000000000032" footer="0.30000000000000032"/>
    <c:pageSetup orientation="landscape" verticalDpi="0"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hart>
    <c:plotArea>
      <c:layout>
        <c:manualLayout>
          <c:layoutTarget val="inner"/>
          <c:xMode val="edge"/>
          <c:yMode val="edge"/>
          <c:x val="9.5190106146715303E-2"/>
          <c:y val="0.24039055118110314"/>
          <c:w val="0.58586388649045706"/>
          <c:h val="0.66417457817772774"/>
        </c:manualLayout>
      </c:layout>
      <c:barChart>
        <c:barDir val="col"/>
        <c:grouping val="clustered"/>
        <c:ser>
          <c:idx val="0"/>
          <c:order val="0"/>
          <c:tx>
            <c:strRef>
              <c:f>'Cross Country #247'!$A$3</c:f>
              <c:strCache>
                <c:ptCount val="1"/>
                <c:pt idx="0">
                  <c:v>Electric usage in KWH SY 2013-14</c:v>
                </c:pt>
              </c:strCache>
            </c:strRef>
          </c:tx>
          <c:spPr>
            <a:ln>
              <a:solidFill>
                <a:srgbClr val="8064A2">
                  <a:lumMod val="50000"/>
                </a:srgbClr>
              </a:solidFill>
            </a:ln>
          </c:spP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Val val="1"/>
          </c:dLbls>
          <c:cat>
            <c:strRef>
              <c:f>'Cross Country #247'!$B$2:$F$2</c:f>
              <c:strCache>
                <c:ptCount val="5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</c:strCache>
            </c:strRef>
          </c:cat>
          <c:val>
            <c:numRef>
              <c:f>'Cross Country #247'!$B$3:$F$3</c:f>
              <c:numCache>
                <c:formatCode>#,##0</c:formatCode>
                <c:ptCount val="5"/>
                <c:pt idx="0">
                  <c:v>37000</c:v>
                </c:pt>
                <c:pt idx="1">
                  <c:v>45400</c:v>
                </c:pt>
                <c:pt idx="2">
                  <c:v>43600</c:v>
                </c:pt>
                <c:pt idx="3">
                  <c:v>45400</c:v>
                </c:pt>
                <c:pt idx="4">
                  <c:v>45000</c:v>
                </c:pt>
              </c:numCache>
            </c:numRef>
          </c:val>
        </c:ser>
        <c:ser>
          <c:idx val="1"/>
          <c:order val="1"/>
          <c:tx>
            <c:strRef>
              <c:f>'Cross Country #247'!$A$4</c:f>
              <c:strCache>
                <c:ptCount val="1"/>
                <c:pt idx="0">
                  <c:v>Competition usage in KWH SY 2014-15</c:v>
                </c:pt>
              </c:strCache>
            </c:strRef>
          </c:tx>
          <c:spPr>
            <a:ln>
              <a:solidFill>
                <a:srgbClr val="8064A2">
                  <a:lumMod val="50000"/>
                </a:srgbClr>
              </a:solidFill>
            </a:ln>
          </c:spP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Val val="1"/>
          </c:dLbls>
          <c:cat>
            <c:strRef>
              <c:f>'Cross Country #247'!$B$2:$F$2</c:f>
              <c:strCache>
                <c:ptCount val="5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</c:strCache>
            </c:strRef>
          </c:cat>
          <c:val>
            <c:numRef>
              <c:f>'Cross Country #247'!$B$4:$F$4</c:f>
              <c:numCache>
                <c:formatCode>#,##0</c:formatCode>
                <c:ptCount val="5"/>
                <c:pt idx="0">
                  <c:v>45372</c:v>
                </c:pt>
                <c:pt idx="1">
                  <c:v>50114</c:v>
                </c:pt>
                <c:pt idx="2">
                  <c:v>47380</c:v>
                </c:pt>
                <c:pt idx="3">
                  <c:v>41908</c:v>
                </c:pt>
              </c:numCache>
            </c:numRef>
          </c:val>
        </c:ser>
        <c:axId val="113980928"/>
        <c:axId val="113982464"/>
      </c:barChart>
      <c:catAx>
        <c:axId val="113980928"/>
        <c:scaling>
          <c:orientation val="minMax"/>
        </c:scaling>
        <c:axPos val="b"/>
        <c:tickLblPos val="nextTo"/>
        <c:crossAx val="113982464"/>
        <c:crosses val="autoZero"/>
        <c:auto val="1"/>
        <c:lblAlgn val="ctr"/>
        <c:lblOffset val="100"/>
      </c:catAx>
      <c:valAx>
        <c:axId val="113982464"/>
        <c:scaling>
          <c:orientation val="minMax"/>
        </c:scaling>
        <c:axPos val="l"/>
        <c:majorGridlines/>
        <c:numFmt formatCode="#,##0" sourceLinked="1"/>
        <c:tickLblPos val="nextTo"/>
        <c:crossAx val="113980928"/>
        <c:crosses val="autoZero"/>
        <c:crossBetween val="between"/>
      </c:valAx>
      <c:spPr>
        <a:gradFill>
          <a:gsLst>
            <a:gs pos="10000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ln>
          <a:solidFill>
            <a:srgbClr val="8064A2">
              <a:lumMod val="50000"/>
            </a:srgbClr>
          </a:solidFill>
        </a:ln>
      </c:spPr>
    </c:plotArea>
    <c:legend>
      <c:legendPos val="r"/>
      <c:layout>
        <c:manualLayout>
          <c:xMode val="edge"/>
          <c:yMode val="edge"/>
          <c:x val="0.73265787766709856"/>
          <c:y val="0.43111271091113612"/>
          <c:w val="0.25424883264387371"/>
          <c:h val="0.26348886389201737"/>
        </c:manualLayout>
      </c:layout>
      <c:txPr>
        <a:bodyPr/>
        <a:lstStyle/>
        <a:p>
          <a:pPr>
            <a:defRPr sz="1100" b="1"/>
          </a:pPr>
          <a:endParaRPr lang="en-US"/>
        </a:p>
      </c:txPr>
    </c:legend>
    <c:plotVisOnly val="1"/>
  </c:chart>
  <c:spPr>
    <a:solidFill>
      <a:srgbClr val="9BBB59">
        <a:lumMod val="40000"/>
        <a:lumOff val="60000"/>
      </a:srgbClr>
    </a:solidFill>
    <a:ln>
      <a:solidFill>
        <a:srgbClr val="8064A2">
          <a:lumMod val="50000"/>
        </a:srgbClr>
      </a:solidFill>
    </a:ln>
  </c:spPr>
  <c:printSettings>
    <c:headerFooter/>
    <c:pageMargins b="0.75000000000000311" l="0.70000000000000062" r="0.70000000000000062" t="0.75000000000000311" header="0.30000000000000032" footer="0.30000000000000032"/>
    <c:pageSetup orientation="landscape" verticalDpi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"/>
  <c:chart>
    <c:plotArea>
      <c:layout>
        <c:manualLayout>
          <c:layoutTarget val="inner"/>
          <c:xMode val="edge"/>
          <c:yMode val="edge"/>
          <c:x val="0.10652206935671522"/>
          <c:y val="0.20959703566465956"/>
          <c:w val="0.54392340853766341"/>
          <c:h val="0.68124543255622838"/>
        </c:manualLayout>
      </c:layout>
      <c:barChart>
        <c:barDir val="col"/>
        <c:grouping val="clustered"/>
        <c:ser>
          <c:idx val="0"/>
          <c:order val="0"/>
          <c:tx>
            <c:strRef>
              <c:f>'Federal Hill #045'!$A$3</c:f>
              <c:strCache>
                <c:ptCount val="1"/>
                <c:pt idx="0">
                  <c:v>Electric usage in KWH SY 2013-14</c:v>
                </c:pt>
              </c:strCache>
            </c:strRef>
          </c:tx>
          <c:spPr>
            <a:ln>
              <a:solidFill>
                <a:srgbClr val="C0504D">
                  <a:lumMod val="75000"/>
                </a:srgbClr>
              </a:solidFill>
            </a:ln>
          </c:spP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Val val="1"/>
          </c:dLbls>
          <c:cat>
            <c:strRef>
              <c:f>'Federal Hill #045'!$B$2:$F$2</c:f>
              <c:strCache>
                <c:ptCount val="5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</c:strCache>
            </c:strRef>
          </c:cat>
          <c:val>
            <c:numRef>
              <c:f>'Federal Hill #045'!$B$3:$F$3</c:f>
              <c:numCache>
                <c:formatCode>#,##0</c:formatCode>
                <c:ptCount val="5"/>
                <c:pt idx="0">
                  <c:v>77500</c:v>
                </c:pt>
                <c:pt idx="1">
                  <c:v>67200</c:v>
                </c:pt>
                <c:pt idx="2">
                  <c:v>70000</c:v>
                </c:pt>
                <c:pt idx="3">
                  <c:v>67900</c:v>
                </c:pt>
                <c:pt idx="4">
                  <c:v>71200</c:v>
                </c:pt>
              </c:numCache>
            </c:numRef>
          </c:val>
        </c:ser>
        <c:ser>
          <c:idx val="1"/>
          <c:order val="1"/>
          <c:tx>
            <c:strRef>
              <c:f>'Federal Hill #045'!$A$4</c:f>
              <c:strCache>
                <c:ptCount val="1"/>
                <c:pt idx="0">
                  <c:v>Competition usage in KWH SY 2014-15</c:v>
                </c:pt>
              </c:strCache>
            </c:strRef>
          </c:tx>
          <c:spPr>
            <a:ln>
              <a:solidFill>
                <a:srgbClr val="C0504D">
                  <a:lumMod val="75000"/>
                </a:srgbClr>
              </a:solidFill>
            </a:ln>
          </c:spP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inEnd"/>
            <c:showVal val="1"/>
          </c:dLbls>
          <c:cat>
            <c:strRef>
              <c:f>'Federal Hill #045'!$B$2:$F$2</c:f>
              <c:strCache>
                <c:ptCount val="5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</c:strCache>
            </c:strRef>
          </c:cat>
          <c:val>
            <c:numRef>
              <c:f>'Federal Hill #045'!$B$4:$F$4</c:f>
              <c:numCache>
                <c:formatCode>#,##0</c:formatCode>
                <c:ptCount val="5"/>
                <c:pt idx="0">
                  <c:v>76990</c:v>
                </c:pt>
                <c:pt idx="1">
                  <c:v>74286</c:v>
                </c:pt>
                <c:pt idx="2">
                  <c:v>74697</c:v>
                </c:pt>
                <c:pt idx="3">
                  <c:v>70229</c:v>
                </c:pt>
              </c:numCache>
            </c:numRef>
          </c:val>
        </c:ser>
        <c:axId val="114008448"/>
        <c:axId val="114009984"/>
      </c:barChart>
      <c:catAx>
        <c:axId val="114008448"/>
        <c:scaling>
          <c:orientation val="minMax"/>
        </c:scaling>
        <c:axPos val="b"/>
        <c:tickLblPos val="nextTo"/>
        <c:crossAx val="114009984"/>
        <c:crosses val="autoZero"/>
        <c:auto val="1"/>
        <c:lblAlgn val="ctr"/>
        <c:lblOffset val="100"/>
      </c:catAx>
      <c:valAx>
        <c:axId val="114009984"/>
        <c:scaling>
          <c:orientation val="minMax"/>
        </c:scaling>
        <c:axPos val="l"/>
        <c:majorGridlines/>
        <c:numFmt formatCode="#,##0" sourceLinked="1"/>
        <c:tickLblPos val="nextTo"/>
        <c:crossAx val="114008448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C0504D">
              <a:lumMod val="75000"/>
            </a:srgbClr>
          </a:solidFill>
        </a:ln>
      </c:spPr>
    </c:plotArea>
    <c:legend>
      <c:legendPos val="r"/>
      <c:layout>
        <c:manualLayout>
          <c:xMode val="edge"/>
          <c:yMode val="edge"/>
          <c:x val="0.6886372649938286"/>
          <c:y val="0.36137569010770454"/>
          <c:w val="0.23439612493260073"/>
          <c:h val="0.33158475880170335"/>
        </c:manualLayout>
      </c:layout>
      <c:txPr>
        <a:bodyPr/>
        <a:lstStyle/>
        <a:p>
          <a:pPr>
            <a:defRPr b="1"/>
          </a:pPr>
          <a:endParaRPr lang="en-US"/>
        </a:p>
      </c:txPr>
    </c:legend>
    <c:plotVisOnly val="1"/>
  </c:chart>
  <c:spPr>
    <a:gradFill>
      <a:gsLst>
        <a:gs pos="0">
          <a:srgbClr val="FBEAC7"/>
        </a:gs>
        <a:gs pos="17999">
          <a:srgbClr val="FEE7F2"/>
        </a:gs>
        <a:gs pos="36000">
          <a:srgbClr val="FAC77D"/>
        </a:gs>
        <a:gs pos="61000">
          <a:srgbClr val="FBA97D"/>
        </a:gs>
        <a:gs pos="82001">
          <a:srgbClr val="FBD49C"/>
        </a:gs>
        <a:gs pos="100000">
          <a:srgbClr val="FEE7F2"/>
        </a:gs>
      </a:gsLst>
      <a:lin ang="5400000" scaled="0"/>
    </a:gradFill>
    <a:ln>
      <a:solidFill>
        <a:srgbClr val="C0504D">
          <a:lumMod val="75000"/>
        </a:srgbClr>
      </a:solidFill>
    </a:ln>
  </c:spPr>
  <c:printSettings>
    <c:headerFooter/>
    <c:pageMargins b="0.75000000000000311" l="0.70000000000000062" r="0.70000000000000062" t="0.75000000000000311" header="0.30000000000000032" footer="0.30000000000000032"/>
    <c:pageSetup orientation="landscape" verticalDpi="0"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6"/>
  <c:chart>
    <c:plotArea>
      <c:layout>
        <c:manualLayout>
          <c:layoutTarget val="inner"/>
          <c:xMode val="edge"/>
          <c:yMode val="edge"/>
          <c:x val="0.10168015711322799"/>
          <c:y val="0.24407792775903014"/>
          <c:w val="0.60608318190994925"/>
          <c:h val="0.65154011998500183"/>
        </c:manualLayout>
      </c:layout>
      <c:barChart>
        <c:barDir val="col"/>
        <c:grouping val="clustered"/>
        <c:ser>
          <c:idx val="0"/>
          <c:order val="0"/>
          <c:tx>
            <c:strRef>
              <c:f>'Franklin Sq #095'!$A$3</c:f>
              <c:strCache>
                <c:ptCount val="1"/>
                <c:pt idx="0">
                  <c:v>Electric usage in KWH SY 2013-14</c:v>
                </c:pt>
              </c:strCache>
            </c:strRef>
          </c:tx>
          <c:spPr>
            <a:ln>
              <a:solidFill>
                <a:srgbClr val="8064A2">
                  <a:lumMod val="75000"/>
                </a:srgbClr>
              </a:solidFill>
            </a:ln>
          </c:spP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Val val="1"/>
          </c:dLbls>
          <c:cat>
            <c:strRef>
              <c:f>'Franklin Sq #095'!$B$2:$F$2</c:f>
              <c:strCache>
                <c:ptCount val="5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</c:strCache>
            </c:strRef>
          </c:cat>
          <c:val>
            <c:numRef>
              <c:f>'Franklin Sq #095'!$B$3:$F$3</c:f>
              <c:numCache>
                <c:formatCode>#,##0</c:formatCode>
                <c:ptCount val="5"/>
                <c:pt idx="0">
                  <c:v>32500</c:v>
                </c:pt>
                <c:pt idx="1">
                  <c:v>35400</c:v>
                </c:pt>
                <c:pt idx="2">
                  <c:v>44400</c:v>
                </c:pt>
                <c:pt idx="3">
                  <c:v>39700</c:v>
                </c:pt>
                <c:pt idx="4">
                  <c:v>38800</c:v>
                </c:pt>
              </c:numCache>
            </c:numRef>
          </c:val>
        </c:ser>
        <c:ser>
          <c:idx val="1"/>
          <c:order val="1"/>
          <c:tx>
            <c:strRef>
              <c:f>'Franklin Sq #095'!$A$4</c:f>
              <c:strCache>
                <c:ptCount val="1"/>
                <c:pt idx="0">
                  <c:v>Competition usage in KWH SY 2014-15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Val val="1"/>
          </c:dLbls>
          <c:cat>
            <c:strRef>
              <c:f>'Franklin Sq #095'!$B$2:$F$2</c:f>
              <c:strCache>
                <c:ptCount val="5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</c:strCache>
            </c:strRef>
          </c:cat>
          <c:val>
            <c:numRef>
              <c:f>'Franklin Sq #095'!$B$4:$F$4</c:f>
              <c:numCache>
                <c:formatCode>#,##0</c:formatCode>
                <c:ptCount val="5"/>
                <c:pt idx="0">
                  <c:v>29257</c:v>
                </c:pt>
                <c:pt idx="1">
                  <c:v>35399</c:v>
                </c:pt>
                <c:pt idx="2">
                  <c:v>38680</c:v>
                </c:pt>
                <c:pt idx="3">
                  <c:v>40732</c:v>
                </c:pt>
              </c:numCache>
            </c:numRef>
          </c:val>
        </c:ser>
        <c:axId val="114072576"/>
        <c:axId val="114168576"/>
      </c:barChart>
      <c:catAx>
        <c:axId val="114072576"/>
        <c:scaling>
          <c:orientation val="minMax"/>
        </c:scaling>
        <c:axPos val="b"/>
        <c:tickLblPos val="nextTo"/>
        <c:crossAx val="114168576"/>
        <c:crosses val="autoZero"/>
        <c:auto val="1"/>
        <c:lblAlgn val="ctr"/>
        <c:lblOffset val="100"/>
      </c:catAx>
      <c:valAx>
        <c:axId val="114168576"/>
        <c:scaling>
          <c:orientation val="minMax"/>
        </c:scaling>
        <c:axPos val="l"/>
        <c:majorGridlines/>
        <c:numFmt formatCode="#,##0" sourceLinked="1"/>
        <c:tickLblPos val="nextTo"/>
        <c:crossAx val="114072576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  <a:ln>
          <a:solidFill>
            <a:schemeClr val="accent4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1941835067819704"/>
          <c:y val="0.3743090551181103"/>
          <c:w val="0.26659563533579284"/>
          <c:h val="0.25138188976378117"/>
        </c:manualLayout>
      </c:layout>
      <c:txPr>
        <a:bodyPr/>
        <a:lstStyle/>
        <a:p>
          <a:pPr>
            <a:defRPr sz="1100" b="1"/>
          </a:pPr>
          <a:endParaRPr lang="en-US"/>
        </a:p>
      </c:txPr>
    </c:legend>
    <c:plotVisOnly val="1"/>
  </c:chart>
  <c:spPr>
    <a:blipFill dpi="0" rotWithShape="1">
      <a:blip xmlns:r="http://schemas.openxmlformats.org/officeDocument/2006/relationships" r:embed="rId1"/>
      <a:srcRect/>
      <a:tile tx="0" ty="0" sx="100000" sy="100000" flip="none" algn="tl"/>
    </a:blipFill>
    <a:ln>
      <a:solidFill>
        <a:srgbClr val="8064A2">
          <a:lumMod val="75000"/>
        </a:srgbClr>
      </a:solidFill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32121</xdr:colOff>
      <xdr:row>0</xdr:row>
      <xdr:rowOff>10707</xdr:rowOff>
    </xdr:from>
    <xdr:to>
      <xdr:col>3</xdr:col>
      <xdr:colOff>417401</xdr:colOff>
      <xdr:row>4</xdr:row>
      <xdr:rowOff>107022</xdr:rowOff>
    </xdr:to>
    <xdr:pic>
      <xdr:nvPicPr>
        <xdr:cNvPr id="2" name="Picture 1" descr="C:\Users\JPI-SU~1.US\AppData\Local\Temp\Doc7.jpg"/>
        <xdr:cNvPicPr/>
      </xdr:nvPicPr>
      <xdr:blipFill>
        <a:blip xmlns:r="http://schemas.openxmlformats.org/officeDocument/2006/relationships" r:embed="rId1" cstate="print"/>
        <a:srcRect l="4539" t="9314" r="3623" b="69470"/>
        <a:stretch>
          <a:fillRect/>
        </a:stretch>
      </xdr:blipFill>
      <xdr:spPr bwMode="auto">
        <a:xfrm>
          <a:off x="32121" y="10707"/>
          <a:ext cx="3360505" cy="898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0.12541</cdr:x>
      <cdr:y>0.07808</cdr:y>
    </cdr:from>
    <cdr:to>
      <cdr:x>0.80858</cdr:x>
      <cdr:y>0.17417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23884" y="261043"/>
          <a:ext cx="3943365" cy="3212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 u="sng"/>
            <a:t>Carver</a:t>
          </a:r>
          <a:r>
            <a:rPr lang="en-US" sz="1400" b="1" u="sng" baseline="0"/>
            <a:t> Voactional Technical High School #454</a:t>
          </a:r>
          <a:endParaRPr lang="en-US" sz="1400" b="1" u="sng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8</xdr:row>
      <xdr:rowOff>133350</xdr:rowOff>
    </xdr:from>
    <xdr:to>
      <xdr:col>6</xdr:col>
      <xdr:colOff>542924</xdr:colOff>
      <xdr:row>29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0.06822</cdr:x>
      <cdr:y>0.06052</cdr:y>
    </cdr:from>
    <cdr:to>
      <cdr:x>0.78794</cdr:x>
      <cdr:y>0.1585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3999" y="200029"/>
          <a:ext cx="3523628" cy="323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 u="sng"/>
            <a:t>Collington</a:t>
          </a:r>
          <a:r>
            <a:rPr lang="en-US" sz="1400" b="1" u="sng" baseline="0"/>
            <a:t> Square Elementary  School #097</a:t>
          </a:r>
          <a:endParaRPr lang="en-US" sz="1400" b="1" u="sng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9</xdr:row>
      <xdr:rowOff>0</xdr:rowOff>
    </xdr:from>
    <xdr:to>
      <xdr:col>7</xdr:col>
      <xdr:colOff>28574</xdr:colOff>
      <xdr:row>29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0.18331</cdr:x>
      <cdr:y>0.05714</cdr:y>
    </cdr:from>
    <cdr:to>
      <cdr:x>0.74632</cdr:x>
      <cdr:y>0.17714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66801" y="190500"/>
          <a:ext cx="327660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 u="sng"/>
            <a:t>Cross Country Elem/Middle School #247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7</xdr:row>
      <xdr:rowOff>60325</xdr:rowOff>
    </xdr:from>
    <xdr:to>
      <xdr:col>6</xdr:col>
      <xdr:colOff>390525</xdr:colOff>
      <xdr:row>26</xdr:row>
      <xdr:rowOff>22225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0.07827</cdr:x>
      <cdr:y>0.05016</cdr:y>
    </cdr:from>
    <cdr:to>
      <cdr:x>0.8115</cdr:x>
      <cdr:y>0.1442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6725" y="152400"/>
          <a:ext cx="437197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 u="sng"/>
            <a:t>Federal</a:t>
          </a:r>
          <a:r>
            <a:rPr lang="en-US" sz="1400" b="1" u="sng" baseline="0"/>
            <a:t> Hill Preparatory School #045</a:t>
          </a:r>
          <a:endParaRPr lang="en-US" sz="1400" b="1" u="sng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9</xdr:row>
      <xdr:rowOff>123825</xdr:rowOff>
    </xdr:from>
    <xdr:to>
      <xdr:col>6</xdr:col>
      <xdr:colOff>352424</xdr:colOff>
      <xdr:row>29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0.11512</cdr:x>
      <cdr:y>0.06548</cdr:y>
    </cdr:from>
    <cdr:to>
      <cdr:x>0.70619</cdr:x>
      <cdr:y>0.1756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38176" y="209550"/>
          <a:ext cx="3276600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 u="sng"/>
            <a:t>Franklin Square Elementary</a:t>
          </a:r>
          <a:r>
            <a:rPr lang="en-US" sz="1400" b="1" u="sng" baseline="0"/>
            <a:t> School #095</a:t>
          </a:r>
          <a:endParaRPr lang="en-US" sz="1400" b="1" u="sng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8</xdr:row>
      <xdr:rowOff>38100</xdr:rowOff>
    </xdr:from>
    <xdr:to>
      <xdr:col>6</xdr:col>
      <xdr:colOff>581024</xdr:colOff>
      <xdr:row>28</xdr:row>
      <xdr:rowOff>95249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1171575</xdr:colOff>
      <xdr:row>9</xdr:row>
      <xdr:rowOff>47625</xdr:rowOff>
    </xdr:from>
    <xdr:to>
      <xdr:col>3</xdr:col>
      <xdr:colOff>200025</xdr:colOff>
      <xdr:row>11</xdr:row>
      <xdr:rowOff>47625</xdr:rowOff>
    </xdr:to>
    <xdr:sp macro="" textlink="">
      <xdr:nvSpPr>
        <xdr:cNvPr id="3" name="TextBox 2"/>
        <xdr:cNvSpPr txBox="1"/>
      </xdr:nvSpPr>
      <xdr:spPr>
        <a:xfrm>
          <a:off x="1171575" y="1504950"/>
          <a:ext cx="2762250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400" b="1" u="sng"/>
            <a:t>George W.F.McMechen High #177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66674</xdr:rowOff>
    </xdr:from>
    <xdr:to>
      <xdr:col>6</xdr:col>
      <xdr:colOff>476250</xdr:colOff>
      <xdr:row>31</xdr:row>
      <xdr:rowOff>133349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152401</xdr:colOff>
      <xdr:row>8</xdr:row>
      <xdr:rowOff>9525</xdr:rowOff>
    </xdr:from>
    <xdr:to>
      <xdr:col>6</xdr:col>
      <xdr:colOff>495300</xdr:colOff>
      <xdr:row>29</xdr:row>
      <xdr:rowOff>19049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0.12212</cdr:x>
      <cdr:y>0.05866</cdr:y>
    </cdr:from>
    <cdr:to>
      <cdr:x>0.87406</cdr:x>
      <cdr:y>0.15642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18818" y="200028"/>
          <a:ext cx="3810307" cy="3333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 u="sng"/>
            <a:t>Glenmount Elementary/Middle School #235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11</xdr:row>
      <xdr:rowOff>57150</xdr:rowOff>
    </xdr:from>
    <xdr:to>
      <xdr:col>6</xdr:col>
      <xdr:colOff>9525</xdr:colOff>
      <xdr:row>30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0.16743</cdr:x>
      <cdr:y>0.05231</cdr:y>
    </cdr:from>
    <cdr:to>
      <cdr:x>0.66206</cdr:x>
      <cdr:y>0.14769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38225" y="161925"/>
          <a:ext cx="306705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 u="sng"/>
            <a:t>Green Street Academy School #377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7</xdr:row>
      <xdr:rowOff>28573</xdr:rowOff>
    </xdr:from>
    <xdr:to>
      <xdr:col>6</xdr:col>
      <xdr:colOff>333374</xdr:colOff>
      <xdr:row>34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0.1024</cdr:x>
      <cdr:y>0.03881</cdr:y>
    </cdr:from>
    <cdr:to>
      <cdr:x>0.7136</cdr:x>
      <cdr:y>0.14627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09601" y="123827"/>
          <a:ext cx="363855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0.2032</cdr:x>
      <cdr:y>0.03284</cdr:y>
    </cdr:from>
    <cdr:to>
      <cdr:x>0.728</cdr:x>
      <cdr:y>0.11642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209676" y="104776"/>
          <a:ext cx="31242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 u="sng"/>
            <a:t>Hamilton Elementary School #236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57150</xdr:rowOff>
    </xdr:from>
    <xdr:to>
      <xdr:col>6</xdr:col>
      <xdr:colOff>447675</xdr:colOff>
      <xdr:row>27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0.11056</cdr:x>
      <cdr:y>0.04334</cdr:y>
    </cdr:from>
    <cdr:to>
      <cdr:x>0.75743</cdr:x>
      <cdr:y>0.13313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38175" y="133350"/>
          <a:ext cx="373380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 u="sng"/>
            <a:t>Hilton Elementary School #021 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104776</xdr:colOff>
      <xdr:row>9</xdr:row>
      <xdr:rowOff>0</xdr:rowOff>
    </xdr:from>
    <xdr:to>
      <xdr:col>7</xdr:col>
      <xdr:colOff>285750</xdr:colOff>
      <xdr:row>29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0.09892</cdr:x>
      <cdr:y>0.03179</cdr:y>
    </cdr:from>
    <cdr:to>
      <cdr:x>0.87312</cdr:x>
      <cdr:y>0.13873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38150" y="104769"/>
          <a:ext cx="3429000" cy="35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 u="sng"/>
            <a:t>Johnston Square Elementary Schoool #016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0.0799</cdr:x>
      <cdr:y>0.05263</cdr:y>
    </cdr:from>
    <cdr:to>
      <cdr:x>0.85644</cdr:x>
      <cdr:y>0.13636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1195" y="209544"/>
          <a:ext cx="4482281" cy="3333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 u="sng"/>
            <a:t>Academy</a:t>
          </a:r>
          <a:r>
            <a:rPr lang="en-US" sz="1400" b="1" u="sng" baseline="0"/>
            <a:t>  for College &amp; Career Exploration High # 427</a:t>
          </a:r>
          <a:endParaRPr lang="en-US" sz="1400" b="1" u="sng"/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9</xdr:row>
      <xdr:rowOff>28574</xdr:rowOff>
    </xdr:from>
    <xdr:to>
      <xdr:col>7</xdr:col>
      <xdr:colOff>504824</xdr:colOff>
      <xdr:row>31</xdr:row>
      <xdr:rowOff>152399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0.17582</cdr:x>
      <cdr:y>0.0491</cdr:y>
    </cdr:from>
    <cdr:to>
      <cdr:x>0.79609</cdr:x>
      <cdr:y>0.14729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71601" y="180976"/>
          <a:ext cx="4838700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 u="sng"/>
            <a:t>Lakeland</a:t>
          </a:r>
          <a:r>
            <a:rPr lang="en-US" sz="1400" b="1" u="sng" baseline="0"/>
            <a:t> Elementary/Middle School #012</a:t>
          </a:r>
          <a:endParaRPr lang="en-US" sz="1400" b="1" u="sng"/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9</xdr:row>
      <xdr:rowOff>0</xdr:rowOff>
    </xdr:from>
    <xdr:to>
      <xdr:col>7</xdr:col>
      <xdr:colOff>171450</xdr:colOff>
      <xdr:row>32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0.25196</cdr:x>
      <cdr:y>0.06053</cdr:y>
    </cdr:from>
    <cdr:to>
      <cdr:x>0.84462</cdr:x>
      <cdr:y>0.13947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04759" y="219088"/>
          <a:ext cx="2833840" cy="285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 u="sng"/>
            <a:t>Leith Walk Elementary</a:t>
          </a:r>
          <a:r>
            <a:rPr lang="en-US" sz="1400" b="1" u="sng" baseline="0"/>
            <a:t> School #245</a:t>
          </a:r>
          <a:endParaRPr lang="en-US" sz="1400" b="1" u="sng"/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7</xdr:row>
      <xdr:rowOff>85724</xdr:rowOff>
    </xdr:from>
    <xdr:to>
      <xdr:col>6</xdr:col>
      <xdr:colOff>400049</xdr:colOff>
      <xdr:row>26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0.14928</cdr:x>
      <cdr:y>0.06811</cdr:y>
    </cdr:from>
    <cdr:to>
      <cdr:x>0.80417</cdr:x>
      <cdr:y>0.16099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85826" y="209551"/>
          <a:ext cx="38862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 u="sng"/>
            <a:t>Lyndhurst Elementary School #088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9</xdr:row>
      <xdr:rowOff>0</xdr:rowOff>
    </xdr:from>
    <xdr:to>
      <xdr:col>7</xdr:col>
      <xdr:colOff>171450</xdr:colOff>
      <xdr:row>32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0.25196</cdr:x>
      <cdr:y>0.06053</cdr:y>
    </cdr:from>
    <cdr:to>
      <cdr:x>0.84462</cdr:x>
      <cdr:y>0.13947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04759" y="219088"/>
          <a:ext cx="2833840" cy="285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 u="sng"/>
            <a:t>Monarch Academy #381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</xdr:row>
      <xdr:rowOff>142876</xdr:rowOff>
    </xdr:from>
    <xdr:to>
      <xdr:col>7</xdr:col>
      <xdr:colOff>209550</xdr:colOff>
      <xdr:row>30</xdr:row>
      <xdr:rowOff>9526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514351</xdr:colOff>
      <xdr:row>11</xdr:row>
      <xdr:rowOff>114301</xdr:rowOff>
    </xdr:from>
    <xdr:to>
      <xdr:col>5</xdr:col>
      <xdr:colOff>361950</xdr:colOff>
      <xdr:row>13</xdr:row>
      <xdr:rowOff>95251</xdr:rowOff>
    </xdr:to>
    <xdr:sp macro="" textlink="">
      <xdr:nvSpPr>
        <xdr:cNvPr id="3" name="TextBox 2"/>
        <xdr:cNvSpPr txBox="1"/>
      </xdr:nvSpPr>
      <xdr:spPr>
        <a:xfrm>
          <a:off x="514351" y="1895476"/>
          <a:ext cx="3952874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400" b="1" u="sng"/>
            <a:t>Morrell Park Elementary/Middle</a:t>
          </a:r>
          <a:r>
            <a:rPr lang="en-US" sz="1400" b="1" u="sng" baseline="0"/>
            <a:t> School #220</a:t>
          </a:r>
          <a:endParaRPr lang="en-US" sz="1400" b="1" u="sng"/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7</xdr:row>
      <xdr:rowOff>85724</xdr:rowOff>
    </xdr:from>
    <xdr:to>
      <xdr:col>6</xdr:col>
      <xdr:colOff>590550</xdr:colOff>
      <xdr:row>26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66674</xdr:rowOff>
    </xdr:from>
    <xdr:to>
      <xdr:col>6</xdr:col>
      <xdr:colOff>476250</xdr:colOff>
      <xdr:row>31</xdr:row>
      <xdr:rowOff>133349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7</xdr:row>
      <xdr:rowOff>66674</xdr:rowOff>
    </xdr:from>
    <xdr:to>
      <xdr:col>6</xdr:col>
      <xdr:colOff>476250</xdr:colOff>
      <xdr:row>31</xdr:row>
      <xdr:rowOff>133349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0.14928</cdr:x>
      <cdr:y>0.06811</cdr:y>
    </cdr:from>
    <cdr:to>
      <cdr:x>0.80417</cdr:x>
      <cdr:y>0.16099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85826" y="209551"/>
          <a:ext cx="38862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 u="sng"/>
            <a:t>Patterson High</a:t>
          </a:r>
          <a:r>
            <a:rPr lang="en-US" sz="1400" b="1" u="sng" baseline="0"/>
            <a:t> School #405</a:t>
          </a:r>
          <a:endParaRPr lang="en-US" sz="1400" b="1" u="sng"/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57150</xdr:rowOff>
    </xdr:from>
    <xdr:to>
      <xdr:col>6</xdr:col>
      <xdr:colOff>447675</xdr:colOff>
      <xdr:row>27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0.11056</cdr:x>
      <cdr:y>0.04334</cdr:y>
    </cdr:from>
    <cdr:to>
      <cdr:x>0.75743</cdr:x>
      <cdr:y>0.13313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38175" y="133350"/>
          <a:ext cx="373380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 u="sng"/>
            <a:t>Roland</a:t>
          </a:r>
          <a:r>
            <a:rPr lang="en-US" sz="1400" b="1" u="sng" baseline="0"/>
            <a:t> Park Elementary/Middle #233</a:t>
          </a:r>
          <a:r>
            <a:rPr lang="en-US" sz="1400" b="1" u="sng"/>
            <a:t> 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133350</xdr:rowOff>
    </xdr:from>
    <xdr:to>
      <xdr:col>6</xdr:col>
      <xdr:colOff>352425</xdr:colOff>
      <xdr:row>29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0.17961</cdr:x>
      <cdr:y>0.05738</cdr:y>
    </cdr:from>
    <cdr:to>
      <cdr:x>0.73463</cdr:x>
      <cdr:y>0.14754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57275" y="200025"/>
          <a:ext cx="326707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 u="sng"/>
            <a:t>Southwest Baltimore School #328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0.0799</cdr:x>
      <cdr:y>0.05263</cdr:y>
    </cdr:from>
    <cdr:to>
      <cdr:x>0.68007</cdr:x>
      <cdr:y>0.13636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4345" y="208040"/>
          <a:ext cx="3412805" cy="3309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 u="sng"/>
            <a:t>Baltimore International Academy #335</a:t>
          </a:r>
          <a:r>
            <a:rPr lang="en-US" sz="1400" b="1" u="sng" baseline="0"/>
            <a:t>  </a:t>
          </a:r>
          <a:endParaRPr lang="en-US" sz="1400" b="1" u="sng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0.0799</cdr:x>
      <cdr:y>0.05263</cdr:y>
    </cdr:from>
    <cdr:to>
      <cdr:x>0.68007</cdr:x>
      <cdr:y>0.13636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4345" y="208040"/>
          <a:ext cx="3412805" cy="3309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 u="sng"/>
            <a:t>Baltimore International Academy #335</a:t>
          </a:r>
          <a:r>
            <a:rPr lang="en-US" sz="1400" b="1" u="sng" baseline="0"/>
            <a:t>  </a:t>
          </a:r>
          <a:endParaRPr lang="en-US" sz="1400" b="1" u="sng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9</xdr:row>
      <xdr:rowOff>114299</xdr:rowOff>
    </xdr:from>
    <xdr:to>
      <xdr:col>7</xdr:col>
      <xdr:colOff>38100</xdr:colOff>
      <xdr:row>32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0.09801</cdr:x>
      <cdr:y>0.05605</cdr:y>
    </cdr:from>
    <cdr:to>
      <cdr:x>0.7245</cdr:x>
      <cdr:y>0.20354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3039" y="180984"/>
          <a:ext cx="2959804" cy="4762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400" b="1" u="sng"/>
            <a:t>Baltimore Leadership School for Young</a:t>
          </a:r>
          <a:r>
            <a:rPr lang="en-US" sz="1400" b="1" u="sng" baseline="0"/>
            <a:t> Women # 348</a:t>
          </a:r>
          <a:endParaRPr lang="en-US" sz="1400" b="1" u="sng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8</xdr:row>
      <xdr:rowOff>57150</xdr:rowOff>
    </xdr:from>
    <xdr:to>
      <xdr:col>6</xdr:col>
      <xdr:colOff>561975</xdr:colOff>
      <xdr:row>29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pi-sunyer@bcps.k12.md.us\AppData\Local\Microsoft\Windows\Temporary%20Internet%20Files\Content.Outlook\HCER13PF\PowerDown%20Competition%20Charts%20SY14-15_2015_03_3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ontacts"/>
      <sheetName val="ACCE#427"/>
      <sheetName val="Balt Int'l #335"/>
      <sheetName val="BLSYW #348"/>
      <sheetName val="Carver #454"/>
      <sheetName val="Collington Sq #097"/>
      <sheetName val="Cross Country #247"/>
      <sheetName val="Federal Hill #045"/>
      <sheetName val="Franklin Sq #095"/>
      <sheetName val="George McMechen #177"/>
      <sheetName val="Glenmount #235"/>
      <sheetName val="Green St #377"/>
      <sheetName val="Hamilton #236"/>
      <sheetName val="Hilton #021"/>
      <sheetName val="Johnston Sq #016"/>
      <sheetName val="Lakeland #012"/>
      <sheetName val="Leith Walk #245"/>
      <sheetName val="Lyndhurst #088"/>
      <sheetName val="Monarch #381"/>
      <sheetName val="Morrell Pk #220"/>
      <sheetName val="Patterson HS #405"/>
      <sheetName val="Roland Park #233"/>
      <sheetName val="SouthWest Balti #328"/>
      <sheetName val="all sch"/>
    </sheetNames>
    <sheetDataSet>
      <sheetData sheetId="0" refreshError="1"/>
      <sheetData sheetId="1" refreshError="1"/>
      <sheetData sheetId="2" refreshError="1"/>
      <sheetData sheetId="3">
        <row r="2">
          <cell r="B2" t="str">
            <v>Nov</v>
          </cell>
          <cell r="C2" t="str">
            <v>Dec</v>
          </cell>
          <cell r="D2" t="str">
            <v>Jan</v>
          </cell>
          <cell r="E2" t="str">
            <v>Feb</v>
          </cell>
          <cell r="F2" t="str">
            <v>Mar</v>
          </cell>
        </row>
        <row r="3">
          <cell r="A3" t="str">
            <v>Electric usage in KWH SY 2013-14</v>
          </cell>
          <cell r="B3">
            <v>24200</v>
          </cell>
          <cell r="C3">
            <v>26600</v>
          </cell>
          <cell r="D3">
            <v>22050</v>
          </cell>
          <cell r="E3">
            <v>21250</v>
          </cell>
          <cell r="F3">
            <v>22600</v>
          </cell>
        </row>
        <row r="4">
          <cell r="A4" t="str">
            <v>Competition usage in KWH SY 2014-15</v>
          </cell>
          <cell r="B4">
            <v>24700</v>
          </cell>
          <cell r="C4">
            <v>21700</v>
          </cell>
          <cell r="D4">
            <v>23550</v>
          </cell>
          <cell r="E4">
            <v>19500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Njammal@bcps.k12.md.us" TargetMode="External"/><Relationship Id="rId18" Type="http://schemas.openxmlformats.org/officeDocument/2006/relationships/hyperlink" Target="mailto:Wmoeller@bcps.k12.md.us" TargetMode="External"/><Relationship Id="rId26" Type="http://schemas.openxmlformats.org/officeDocument/2006/relationships/hyperlink" Target="mailto:LEAnderson@bcps.k12.md.us" TargetMode="External"/><Relationship Id="rId39" Type="http://schemas.openxmlformats.org/officeDocument/2006/relationships/hyperlink" Target="mailto:PAOtwayDrummond@bcps.k12.md.us" TargetMode="External"/><Relationship Id="rId21" Type="http://schemas.openxmlformats.org/officeDocument/2006/relationships/hyperlink" Target="mailto:ombaker@bcps.k12.md.us" TargetMode="External"/><Relationship Id="rId34" Type="http://schemas.openxmlformats.org/officeDocument/2006/relationships/hyperlink" Target="mailto:Arodgers@bcps.k12.md.us" TargetMode="External"/><Relationship Id="rId42" Type="http://schemas.openxmlformats.org/officeDocument/2006/relationships/hyperlink" Target="mailto:RAnderson02@bcps.k12.md.us" TargetMode="External"/><Relationship Id="rId47" Type="http://schemas.openxmlformats.org/officeDocument/2006/relationships/hyperlink" Target="mailto:amythomas1102@gmail.com" TargetMode="External"/><Relationship Id="rId50" Type="http://schemas.openxmlformats.org/officeDocument/2006/relationships/hyperlink" Target="mailto:Nscruggs@bcps.k12.md.us" TargetMode="External"/><Relationship Id="rId55" Type="http://schemas.openxmlformats.org/officeDocument/2006/relationships/hyperlink" Target="mailto:Ggraham@bcps.k12.md.us" TargetMode="External"/><Relationship Id="rId63" Type="http://schemas.openxmlformats.org/officeDocument/2006/relationships/hyperlink" Target="mailto:NJDAmbrosio@bcps.k12.md.us" TargetMode="External"/><Relationship Id="rId68" Type="http://schemas.openxmlformats.org/officeDocument/2006/relationships/hyperlink" Target="mailto:srcordisco@bcps.k12.md.us" TargetMode="External"/><Relationship Id="rId7" Type="http://schemas.openxmlformats.org/officeDocument/2006/relationships/hyperlink" Target="mailto:codurham@bcps.k12.md.us" TargetMode="External"/><Relationship Id="rId2" Type="http://schemas.openxmlformats.org/officeDocument/2006/relationships/hyperlink" Target="mailto:wdheard@bcps.k12.md.us" TargetMode="External"/><Relationship Id="rId16" Type="http://schemas.openxmlformats.org/officeDocument/2006/relationships/hyperlink" Target="mailto:BPMosley@bcps.k12.md.us" TargetMode="External"/><Relationship Id="rId29" Type="http://schemas.openxmlformats.org/officeDocument/2006/relationships/hyperlink" Target="mailto:NJohnson02@bcps.k12.md.us" TargetMode="External"/><Relationship Id="rId1" Type="http://schemas.openxmlformats.org/officeDocument/2006/relationships/hyperlink" Target="mailto:charden@bcps.k12.md.us" TargetMode="External"/><Relationship Id="rId6" Type="http://schemas.openxmlformats.org/officeDocument/2006/relationships/hyperlink" Target="mailto:SBHuppert@bcps.k12.md.us" TargetMode="External"/><Relationship Id="rId11" Type="http://schemas.openxmlformats.org/officeDocument/2006/relationships/hyperlink" Target="mailto:leanderson@bcps.k12.md.us" TargetMode="External"/><Relationship Id="rId24" Type="http://schemas.openxmlformats.org/officeDocument/2006/relationships/hyperlink" Target="mailto:srcordisco@bcps.k12.md.us" TargetMode="External"/><Relationship Id="rId32" Type="http://schemas.openxmlformats.org/officeDocument/2006/relationships/hyperlink" Target="mailto:JFEnkiri@bcps.k12.md.us" TargetMode="External"/><Relationship Id="rId37" Type="http://schemas.openxmlformats.org/officeDocument/2006/relationships/hyperlink" Target="mailto:DRStaton@bcps.k12.md.us" TargetMode="External"/><Relationship Id="rId40" Type="http://schemas.openxmlformats.org/officeDocument/2006/relationships/hyperlink" Target="mailto:UHorsey01@bcps.k12.md.us" TargetMode="External"/><Relationship Id="rId45" Type="http://schemas.openxmlformats.org/officeDocument/2006/relationships/hyperlink" Target="mailto:ggough@bcps.k12.md.us" TargetMode="External"/><Relationship Id="rId53" Type="http://schemas.openxmlformats.org/officeDocument/2006/relationships/hyperlink" Target="mailto:SSCoombs@bcps.k12.md.us" TargetMode="External"/><Relationship Id="rId58" Type="http://schemas.openxmlformats.org/officeDocument/2006/relationships/hyperlink" Target="mailto:efrye@blsyw.org" TargetMode="External"/><Relationship Id="rId66" Type="http://schemas.openxmlformats.org/officeDocument/2006/relationships/hyperlink" Target="mailto:MALaVeau@bcps.k12.md.us" TargetMode="External"/><Relationship Id="rId5" Type="http://schemas.openxmlformats.org/officeDocument/2006/relationships/hyperlink" Target="mailto:rtrammell@bcps.k12.md.us" TargetMode="External"/><Relationship Id="rId15" Type="http://schemas.openxmlformats.org/officeDocument/2006/relationships/hyperlink" Target="mailto:SMRiggins@bcps.k12.md.us" TargetMode="External"/><Relationship Id="rId23" Type="http://schemas.openxmlformats.org/officeDocument/2006/relationships/hyperlink" Target="mailto:Nscruggs@bcps.k12.md.us" TargetMode="External"/><Relationship Id="rId28" Type="http://schemas.openxmlformats.org/officeDocument/2006/relationships/hyperlink" Target="mailto:ECLouison@bcps.k12.md.us" TargetMode="External"/><Relationship Id="rId36" Type="http://schemas.openxmlformats.org/officeDocument/2006/relationships/hyperlink" Target="mailto:Seknutson@bcps.k12.md.us" TargetMode="External"/><Relationship Id="rId49" Type="http://schemas.openxmlformats.org/officeDocument/2006/relationships/hyperlink" Target="mailto:jdtucker@bcps.k12.md.us" TargetMode="External"/><Relationship Id="rId57" Type="http://schemas.openxmlformats.org/officeDocument/2006/relationships/hyperlink" Target="mailto:marilynpowel@aol.com" TargetMode="External"/><Relationship Id="rId61" Type="http://schemas.openxmlformats.org/officeDocument/2006/relationships/hyperlink" Target="mailto:LHErvin@bcps.k12.md.us" TargetMode="External"/><Relationship Id="rId10" Type="http://schemas.openxmlformats.org/officeDocument/2006/relationships/hyperlink" Target="mailto:benelson@bcps.k12.md.us" TargetMode="External"/><Relationship Id="rId19" Type="http://schemas.openxmlformats.org/officeDocument/2006/relationships/hyperlink" Target="mailto:Nwhiting@bcps.k12.md.us" TargetMode="External"/><Relationship Id="rId31" Type="http://schemas.openxmlformats.org/officeDocument/2006/relationships/hyperlink" Target="mailto:leanderson@bcps.k12.md.us" TargetMode="External"/><Relationship Id="rId44" Type="http://schemas.openxmlformats.org/officeDocument/2006/relationships/hyperlink" Target="mailto:clowens@bcps.k12.md.us" TargetMode="External"/><Relationship Id="rId52" Type="http://schemas.openxmlformats.org/officeDocument/2006/relationships/hyperlink" Target="mailto:Tpatton@bcps.k12.md.us" TargetMode="External"/><Relationship Id="rId60" Type="http://schemas.openxmlformats.org/officeDocument/2006/relationships/hyperlink" Target="mailto:BJohnson01@bcps.k12.md.us" TargetMode="External"/><Relationship Id="rId65" Type="http://schemas.openxmlformats.org/officeDocument/2006/relationships/hyperlink" Target="mailto:ZRussell@ftla.com" TargetMode="External"/><Relationship Id="rId4" Type="http://schemas.openxmlformats.org/officeDocument/2006/relationships/hyperlink" Target="mailto:pewilliams@bcps.k12.md.us;PEWTEACH@aol.com;" TargetMode="External"/><Relationship Id="rId9" Type="http://schemas.openxmlformats.org/officeDocument/2006/relationships/hyperlink" Target="mailto:eclouison@bcps.k12.md.us" TargetMode="External"/><Relationship Id="rId14" Type="http://schemas.openxmlformats.org/officeDocument/2006/relationships/hyperlink" Target="mailto:QGoodlowe@bcps.k12.md.us" TargetMode="External"/><Relationship Id="rId22" Type="http://schemas.openxmlformats.org/officeDocument/2006/relationships/hyperlink" Target="mailto:RKBraxton@bcps.k12.md.us" TargetMode="External"/><Relationship Id="rId27" Type="http://schemas.openxmlformats.org/officeDocument/2006/relationships/hyperlink" Target="mailto:BLHamm@bcps.k12.md.us" TargetMode="External"/><Relationship Id="rId30" Type="http://schemas.openxmlformats.org/officeDocument/2006/relationships/hyperlink" Target="mailto:JSteimel@bcps.k12.md.us" TargetMode="External"/><Relationship Id="rId35" Type="http://schemas.openxmlformats.org/officeDocument/2006/relationships/hyperlink" Target="mailto:Llockhart@bcps.k12.md.us" TargetMode="External"/><Relationship Id="rId43" Type="http://schemas.openxmlformats.org/officeDocument/2006/relationships/hyperlink" Target="mailto:mmccarthy02@bcps.k12.md.us" TargetMode="External"/><Relationship Id="rId48" Type="http://schemas.openxmlformats.org/officeDocument/2006/relationships/hyperlink" Target="mailto:leanderson@bcps.k12.md.us" TargetMode="External"/><Relationship Id="rId56" Type="http://schemas.openxmlformats.org/officeDocument/2006/relationships/hyperlink" Target="mailto:djsliwinski@bcps.k12.md.us" TargetMode="External"/><Relationship Id="rId64" Type="http://schemas.openxmlformats.org/officeDocument/2006/relationships/hyperlink" Target="mailto:UHorsey01@bcps.k12.md.us" TargetMode="External"/><Relationship Id="rId69" Type="http://schemas.openxmlformats.org/officeDocument/2006/relationships/printerSettings" Target="../printerSettings/printerSettings2.bin"/><Relationship Id="rId8" Type="http://schemas.openxmlformats.org/officeDocument/2006/relationships/hyperlink" Target="mailto:smciver@bcps.k12.md.us" TargetMode="External"/><Relationship Id="rId51" Type="http://schemas.openxmlformats.org/officeDocument/2006/relationships/hyperlink" Target="mailto:addevaughn@bcps.k12.md.us" TargetMode="External"/><Relationship Id="rId3" Type="http://schemas.openxmlformats.org/officeDocument/2006/relationships/hyperlink" Target="mailto:benelson@bcps.k12.md.us" TargetMode="External"/><Relationship Id="rId12" Type="http://schemas.openxmlformats.org/officeDocument/2006/relationships/hyperlink" Target="mailto:addevaughn@bcps.k12.md.us" TargetMode="External"/><Relationship Id="rId17" Type="http://schemas.openxmlformats.org/officeDocument/2006/relationships/hyperlink" Target="mailto:MVHolmes@bcps.k12.md.us" TargetMode="External"/><Relationship Id="rId25" Type="http://schemas.openxmlformats.org/officeDocument/2006/relationships/hyperlink" Target="mailto:cgbelarmino@bcps.k12.md.us" TargetMode="External"/><Relationship Id="rId33" Type="http://schemas.openxmlformats.org/officeDocument/2006/relationships/hyperlink" Target="mailto:DRStaton@bcps.k12.md.us" TargetMode="External"/><Relationship Id="rId38" Type="http://schemas.openxmlformats.org/officeDocument/2006/relationships/hyperlink" Target="mailto:Nscruggs@bcps.k12.md.us" TargetMode="External"/><Relationship Id="rId46" Type="http://schemas.openxmlformats.org/officeDocument/2006/relationships/hyperlink" Target="mailto:klbuls@bcps.k12.md.us" TargetMode="External"/><Relationship Id="rId59" Type="http://schemas.openxmlformats.org/officeDocument/2006/relationships/hyperlink" Target="mailto:llashley@blsyw.org" TargetMode="External"/><Relationship Id="rId67" Type="http://schemas.openxmlformats.org/officeDocument/2006/relationships/hyperlink" Target="mailto:VMBenton@bcps.k12.md.us" TargetMode="External"/><Relationship Id="rId20" Type="http://schemas.openxmlformats.org/officeDocument/2006/relationships/hyperlink" Target="mailto:Nhumphreys@bcps.k12.md.us" TargetMode="External"/><Relationship Id="rId41" Type="http://schemas.openxmlformats.org/officeDocument/2006/relationships/hyperlink" Target="mailto:MPayne01@bcps.k12.md.us" TargetMode="External"/><Relationship Id="rId54" Type="http://schemas.openxmlformats.org/officeDocument/2006/relationships/hyperlink" Target="mailto:dhenson@bcps.k12.md.us" TargetMode="External"/><Relationship Id="rId62" Type="http://schemas.openxmlformats.org/officeDocument/2006/relationships/hyperlink" Target="mailto:Bhoffman@bcps.k12.md.us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4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"/>
  <sheetViews>
    <sheetView tabSelected="1" zoomScale="89" zoomScaleNormal="89" workbookViewId="0">
      <selection activeCell="A10" sqref="A10"/>
    </sheetView>
  </sheetViews>
  <sheetFormatPr defaultRowHeight="12.75"/>
  <cols>
    <col min="1" max="1" width="22.85546875" style="100" customWidth="1"/>
    <col min="2" max="3" width="10.85546875" style="100" customWidth="1"/>
    <col min="4" max="13" width="10.85546875" style="111" customWidth="1"/>
    <col min="14" max="14" width="10.7109375" style="111" customWidth="1"/>
    <col min="15" max="16" width="9.85546875" style="111" customWidth="1"/>
    <col min="17" max="17" width="11.42578125" style="111" customWidth="1"/>
    <col min="18" max="18" width="10.7109375" style="111" customWidth="1"/>
    <col min="19" max="19" width="10.140625" style="111" customWidth="1"/>
    <col min="20" max="20" width="9.42578125" style="111" customWidth="1"/>
    <col min="21" max="21" width="10.42578125" style="111" customWidth="1"/>
    <col min="22" max="22" width="10.85546875" style="111" customWidth="1"/>
    <col min="23" max="23" width="13.85546875" style="111" customWidth="1"/>
    <col min="24" max="24" width="11.85546875" style="111" customWidth="1"/>
    <col min="25" max="25" width="9.85546875" style="94" bestFit="1" customWidth="1"/>
    <col min="26" max="16384" width="9.140625" style="100"/>
  </cols>
  <sheetData>
    <row r="1" spans="1:24" ht="18.75">
      <c r="E1" s="91" t="s">
        <v>242</v>
      </c>
    </row>
    <row r="2" spans="1:24" ht="15.75">
      <c r="E2" s="124" t="s">
        <v>269</v>
      </c>
    </row>
    <row r="3" spans="1:24" ht="15.75">
      <c r="E3" s="125" t="s">
        <v>332</v>
      </c>
    </row>
    <row r="4" spans="1:24">
      <c r="E4" s="120" t="s">
        <v>268</v>
      </c>
    </row>
    <row r="6" spans="1:24" ht="18.75" customHeight="1">
      <c r="A6" s="91"/>
      <c r="B6" s="92"/>
      <c r="C6" s="92"/>
      <c r="F6" s="134" t="s">
        <v>270</v>
      </c>
      <c r="G6" s="135"/>
      <c r="H6" s="135"/>
      <c r="I6" s="123">
        <v>0.10738</v>
      </c>
    </row>
    <row r="7" spans="1:24" ht="18.75">
      <c r="A7" s="91"/>
      <c r="B7" s="92"/>
      <c r="C7" s="92"/>
      <c r="G7" s="121"/>
      <c r="H7" s="121"/>
      <c r="I7" s="122"/>
    </row>
    <row r="8" spans="1:24" ht="18.75">
      <c r="A8" s="91"/>
      <c r="B8" s="92"/>
      <c r="C8" s="92"/>
      <c r="G8" s="121"/>
      <c r="H8" s="121"/>
      <c r="I8" s="122"/>
    </row>
    <row r="9" spans="1:24">
      <c r="F9" s="112"/>
      <c r="G9" s="112"/>
      <c r="H9" s="112"/>
      <c r="I9" s="112" t="s">
        <v>336</v>
      </c>
      <c r="J9" s="111" t="s">
        <v>335</v>
      </c>
    </row>
    <row r="10" spans="1:24" s="93" customFormat="1" ht="77.25">
      <c r="A10" s="101" t="s">
        <v>331</v>
      </c>
      <c r="B10" s="117" t="s">
        <v>247</v>
      </c>
      <c r="C10" s="117" t="s">
        <v>264</v>
      </c>
      <c r="D10" s="118" t="s">
        <v>5</v>
      </c>
      <c r="E10" s="118" t="s">
        <v>248</v>
      </c>
      <c r="F10" s="119" t="s">
        <v>249</v>
      </c>
      <c r="G10" s="119" t="s">
        <v>243</v>
      </c>
      <c r="H10" s="119" t="s">
        <v>265</v>
      </c>
      <c r="I10" s="119" t="s">
        <v>250</v>
      </c>
      <c r="J10" s="118" t="s">
        <v>251</v>
      </c>
      <c r="K10" s="118" t="s">
        <v>252</v>
      </c>
      <c r="L10" s="118" t="s">
        <v>253</v>
      </c>
    </row>
    <row r="11" spans="1:24">
      <c r="A11" s="113" t="s">
        <v>271</v>
      </c>
      <c r="B11" s="102">
        <f>SUM('ACCE#427'!B3:D3)</f>
        <v>210300</v>
      </c>
      <c r="C11" s="102">
        <f>SUM('Balt Int''l #335'!B3:D3)</f>
        <v>72850</v>
      </c>
      <c r="D11" s="102">
        <f>SUM('BLSYW #348'!B3:D3)</f>
        <v>121840</v>
      </c>
      <c r="E11" s="102">
        <f>SUM('Carver #454'!B3:D3)</f>
        <v>543900</v>
      </c>
      <c r="F11" s="103">
        <f>SUM('Collington Sq #097'!B3:D3)</f>
        <v>131840</v>
      </c>
      <c r="G11" s="103">
        <f>SUM('Cross Country #247'!B3:D3)</f>
        <v>126000</v>
      </c>
      <c r="H11" s="103">
        <f>SUM('Federal Hill #045'!B3:D3)</f>
        <v>214700</v>
      </c>
      <c r="I11" s="103">
        <f>SUM('Franklin Sq #095'!B3:D3)</f>
        <v>112300</v>
      </c>
      <c r="J11" s="102">
        <f>SUM('George McMechen #177'!B3:D3)</f>
        <v>257700</v>
      </c>
      <c r="K11" s="102">
        <f>SUM('Glenmount #235'!B3:D3)</f>
        <v>188000</v>
      </c>
      <c r="L11" s="102">
        <f>SUM('Green St #377'!B5:D5)</f>
        <v>168409.5</v>
      </c>
      <c r="M11" s="127"/>
      <c r="N11" s="127"/>
      <c r="O11" s="100"/>
      <c r="P11" s="100"/>
      <c r="Q11" s="100"/>
      <c r="R11" s="100"/>
      <c r="S11" s="100"/>
      <c r="T11" s="100"/>
      <c r="U11" s="100"/>
      <c r="V11" s="100"/>
      <c r="W11" s="100"/>
      <c r="X11" s="100"/>
    </row>
    <row r="12" spans="1:24">
      <c r="A12" s="113" t="s">
        <v>272</v>
      </c>
      <c r="B12" s="102">
        <f>SUM('ACCE#427'!B4:D4)</f>
        <v>211884</v>
      </c>
      <c r="C12" s="129">
        <f>SUM('Balt Int''l #335'!B4:D4)</f>
        <v>69950</v>
      </c>
      <c r="D12" s="102">
        <f>SUM('BLSYW #348'!B4:D4)</f>
        <v>135600</v>
      </c>
      <c r="E12" s="102">
        <f>SUM('Carver #454'!B4:D4)</f>
        <v>542400</v>
      </c>
      <c r="F12" s="103">
        <f>SUM('Collington Sq #097'!B4:D4)</f>
        <v>126531</v>
      </c>
      <c r="G12" s="103">
        <f>SUM('Cross Country #247'!B4:D4)</f>
        <v>142866</v>
      </c>
      <c r="H12" s="103">
        <f>SUM('Federal Hill #045'!B4:D4)</f>
        <v>225973</v>
      </c>
      <c r="I12" s="103">
        <f>SUM('Franklin Sq #095'!B4:D4)</f>
        <v>103336</v>
      </c>
      <c r="J12" s="102">
        <f>SUM('George McMechen #177'!B4:D4)</f>
        <v>231600</v>
      </c>
      <c r="K12" s="102">
        <f>SUM('Glenmount #235'!B4:D4)</f>
        <v>193000</v>
      </c>
      <c r="L12" s="102">
        <f>SUM('Green St #377'!B6:D6)</f>
        <v>183529.5</v>
      </c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</row>
    <row r="13" spans="1:24">
      <c r="A13" s="113" t="s">
        <v>273</v>
      </c>
      <c r="B13" s="105">
        <f>B12-B11</f>
        <v>1584</v>
      </c>
      <c r="C13" s="105">
        <f>C12-C11</f>
        <v>-2900</v>
      </c>
      <c r="D13" s="105">
        <f>D12-D11</f>
        <v>13760</v>
      </c>
      <c r="E13" s="105">
        <f>E12-E11</f>
        <v>-1500</v>
      </c>
      <c r="F13" s="106">
        <f t="shared" ref="F13:K13" si="0">F12-F11</f>
        <v>-5309</v>
      </c>
      <c r="G13" s="106">
        <f t="shared" si="0"/>
        <v>16866</v>
      </c>
      <c r="H13" s="106">
        <f t="shared" si="0"/>
        <v>11273</v>
      </c>
      <c r="I13" s="106">
        <f t="shared" si="0"/>
        <v>-8964</v>
      </c>
      <c r="J13" s="105">
        <f t="shared" si="0"/>
        <v>-26100</v>
      </c>
      <c r="K13" s="105">
        <f t="shared" si="0"/>
        <v>5000</v>
      </c>
      <c r="L13" s="105">
        <f>L12-L11</f>
        <v>15120</v>
      </c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</row>
    <row r="14" spans="1:24">
      <c r="A14" s="113" t="s">
        <v>274</v>
      </c>
      <c r="B14" s="107">
        <f>(B12-B11)/B11</f>
        <v>7.5320970042796007E-3</v>
      </c>
      <c r="C14" s="107">
        <f>(C12-C11)/C11</f>
        <v>-3.9807824296499657E-2</v>
      </c>
      <c r="D14" s="107">
        <f>(D12-D11)/D11</f>
        <v>0.11293499671700591</v>
      </c>
      <c r="E14" s="107">
        <f>(E12-E11)/E11</f>
        <v>-2.7578599007170436E-3</v>
      </c>
      <c r="F14" s="108">
        <f t="shared" ref="F14:K14" si="1">(F12-F11)/F11</f>
        <v>-4.0268507281553401E-2</v>
      </c>
      <c r="G14" s="108">
        <f t="shared" si="1"/>
        <v>0.13385714285714287</v>
      </c>
      <c r="H14" s="108">
        <f t="shared" si="1"/>
        <v>5.2505822077317188E-2</v>
      </c>
      <c r="I14" s="108">
        <f t="shared" si="1"/>
        <v>-7.9821905609973293E-2</v>
      </c>
      <c r="J14" s="107">
        <f t="shared" si="1"/>
        <v>-0.10128055878928988</v>
      </c>
      <c r="K14" s="107">
        <f t="shared" si="1"/>
        <v>2.6595744680851064E-2</v>
      </c>
      <c r="L14" s="107">
        <f>(L12-L11)/L11</f>
        <v>8.97811584263358E-2</v>
      </c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</row>
    <row r="15" spans="1:24">
      <c r="A15" s="114" t="s">
        <v>246</v>
      </c>
      <c r="B15" s="110">
        <f t="shared" ref="B15" si="2">B13*$I$6</f>
        <v>170.08992000000001</v>
      </c>
      <c r="C15" s="110">
        <f t="shared" ref="C15" si="3">C13*$I$6</f>
        <v>-311.40199999999999</v>
      </c>
      <c r="D15" s="110">
        <f t="shared" ref="D15:K15" si="4">D13*$I$6</f>
        <v>1477.5488</v>
      </c>
      <c r="E15" s="110">
        <f t="shared" si="4"/>
        <v>-161.07</v>
      </c>
      <c r="F15" s="110">
        <f t="shared" si="4"/>
        <v>-570.08042</v>
      </c>
      <c r="G15" s="110">
        <f t="shared" si="4"/>
        <v>1811.0710800000002</v>
      </c>
      <c r="H15" s="110">
        <f t="shared" si="4"/>
        <v>1210.4947400000001</v>
      </c>
      <c r="I15" s="110">
        <f t="shared" si="4"/>
        <v>-962.55432000000008</v>
      </c>
      <c r="J15" s="110">
        <f t="shared" si="4"/>
        <v>-2802.6179999999999</v>
      </c>
      <c r="K15" s="110">
        <f t="shared" si="4"/>
        <v>536.9</v>
      </c>
      <c r="L15" s="110">
        <f>L13*$I$6</f>
        <v>1623.5856000000001</v>
      </c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</row>
    <row r="16" spans="1:24">
      <c r="A16" s="97"/>
      <c r="B16" s="97"/>
      <c r="C16" s="97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9"/>
    </row>
    <row r="17" spans="1:25">
      <c r="A17" s="97"/>
      <c r="B17" s="97"/>
      <c r="C17" s="97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9"/>
    </row>
    <row r="18" spans="1:25">
      <c r="A18" s="97"/>
      <c r="B18" s="97"/>
      <c r="C18" s="97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9"/>
    </row>
    <row r="19" spans="1:25">
      <c r="A19" s="97"/>
      <c r="B19" s="97"/>
      <c r="C19" s="97"/>
      <c r="D19" s="98"/>
      <c r="E19" s="98"/>
      <c r="F19" s="98"/>
      <c r="G19" s="98"/>
      <c r="H19" s="98" t="s">
        <v>334</v>
      </c>
      <c r="I19" s="98"/>
      <c r="J19" s="98"/>
      <c r="K19" s="98"/>
      <c r="L19" s="98" t="s">
        <v>334</v>
      </c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9"/>
    </row>
    <row r="20" spans="1:25" ht="51.75">
      <c r="A20" s="101" t="s">
        <v>333</v>
      </c>
      <c r="B20" s="118" t="s">
        <v>244</v>
      </c>
      <c r="C20" s="118" t="s">
        <v>255</v>
      </c>
      <c r="D20" s="118" t="s">
        <v>254</v>
      </c>
      <c r="E20" s="118" t="s">
        <v>256</v>
      </c>
      <c r="F20" s="118" t="s">
        <v>257</v>
      </c>
      <c r="G20" s="118" t="s">
        <v>258</v>
      </c>
      <c r="H20" s="118" t="s">
        <v>259</v>
      </c>
      <c r="I20" s="118" t="s">
        <v>260</v>
      </c>
      <c r="J20" s="118" t="s">
        <v>261</v>
      </c>
      <c r="K20" s="118" t="s">
        <v>262</v>
      </c>
      <c r="L20" s="118" t="s">
        <v>263</v>
      </c>
      <c r="M20" s="119" t="s">
        <v>245</v>
      </c>
      <c r="N20" s="95"/>
      <c r="O20" s="95"/>
      <c r="P20" s="95"/>
      <c r="Q20" s="95"/>
      <c r="R20" s="95"/>
      <c r="S20" s="95"/>
      <c r="T20" s="95"/>
      <c r="U20" s="95"/>
      <c r="V20" s="95"/>
      <c r="W20" s="96"/>
      <c r="X20" s="94"/>
      <c r="Y20" s="100"/>
    </row>
    <row r="21" spans="1:25">
      <c r="A21" s="113" t="s">
        <v>271</v>
      </c>
      <c r="B21" s="102">
        <f>SUM('Hamilton #236'!B3:D3)</f>
        <v>256300</v>
      </c>
      <c r="C21" s="102">
        <f>SUM('Hilton #021'!B3:D3)</f>
        <v>94480</v>
      </c>
      <c r="D21" s="102">
        <f>SUM('Johnston Sq #016'!B3:D3)</f>
        <v>140120</v>
      </c>
      <c r="E21" s="102">
        <f>SUM('Lakeland #012'!B3:D3)</f>
        <v>274364</v>
      </c>
      <c r="F21" s="102">
        <f>SUM('Leith Walk #245'!B3:D3)</f>
        <v>501200</v>
      </c>
      <c r="G21" s="102">
        <f>SUM('Lyndhurst #088'!B3:D3)</f>
        <v>67300</v>
      </c>
      <c r="H21" s="102">
        <f>SUM('Monarch #381'!B3:D3)</f>
        <v>305799</v>
      </c>
      <c r="I21" s="102">
        <f>SUM('Morrell Pk #220'!B3:D3)</f>
        <v>126300</v>
      </c>
      <c r="J21" s="102">
        <f>SUM('Patterson HS #405'!B3:D3)</f>
        <v>469440</v>
      </c>
      <c r="K21" s="102">
        <f>SUM('Roland Park #233'!B3:D3)</f>
        <v>277585</v>
      </c>
      <c r="L21" s="102">
        <f>SUM('SouthWest Balti #328'!B3:D3)</f>
        <v>186900</v>
      </c>
      <c r="M21" s="104">
        <f>SUM(B11:L11,B21:L21)</f>
        <v>4847627.5</v>
      </c>
      <c r="X21" s="94"/>
      <c r="Y21" s="100"/>
    </row>
    <row r="22" spans="1:25">
      <c r="A22" s="113" t="s">
        <v>272</v>
      </c>
      <c r="B22" s="102">
        <f>SUM('Hamilton #236'!B4:D4)</f>
        <v>279000</v>
      </c>
      <c r="C22" s="102">
        <f>SUM('Hilton #021'!B4:D4)</f>
        <v>89040</v>
      </c>
      <c r="D22" s="102">
        <f>SUM('Johnston Sq #016'!B4:D4)</f>
        <v>130460</v>
      </c>
      <c r="E22" s="102">
        <f>SUM('Lakeland #012'!B4:D4)</f>
        <v>274022</v>
      </c>
      <c r="F22" s="102">
        <f>SUM('Leith Walk #245'!B4:D4)</f>
        <v>480600</v>
      </c>
      <c r="G22" s="102">
        <f>SUM('Lyndhurst #088'!B4:D4)</f>
        <v>64782</v>
      </c>
      <c r="H22" s="102">
        <f>SUM('Monarch #381'!B4:D4)</f>
        <v>253100</v>
      </c>
      <c r="I22" s="102">
        <f>SUM('Morrell Pk #220'!B4:D4)</f>
        <v>143100</v>
      </c>
      <c r="J22" s="102">
        <f>SUM('Patterson HS #405'!B4:D4)</f>
        <v>517680</v>
      </c>
      <c r="K22" s="102">
        <f>SUM('Roland Park #233'!B4:D4)</f>
        <v>296652</v>
      </c>
      <c r="L22" s="102">
        <f>SUM('SouthWest Balti #328'!B4:D4)</f>
        <v>155400</v>
      </c>
      <c r="M22" s="104">
        <f>SUM(B12:L12,B22:L22)</f>
        <v>4850505.5</v>
      </c>
      <c r="X22" s="94"/>
      <c r="Y22" s="100"/>
    </row>
    <row r="23" spans="1:25">
      <c r="A23" s="113" t="s">
        <v>273</v>
      </c>
      <c r="B23" s="105">
        <f>B22-B21</f>
        <v>22700</v>
      </c>
      <c r="C23" s="105">
        <f>C22-C21</f>
        <v>-5440</v>
      </c>
      <c r="D23" s="105">
        <f>D22-D21</f>
        <v>-9660</v>
      </c>
      <c r="E23" s="105">
        <f t="shared" ref="E23" si="5">E22-E21</f>
        <v>-342</v>
      </c>
      <c r="F23" s="105">
        <f t="shared" ref="F23:K23" si="6">F22-F21</f>
        <v>-20600</v>
      </c>
      <c r="G23" s="105">
        <f t="shared" si="6"/>
        <v>-2518</v>
      </c>
      <c r="H23" s="105">
        <f t="shared" si="6"/>
        <v>-52699</v>
      </c>
      <c r="I23" s="105">
        <f t="shared" si="6"/>
        <v>16800</v>
      </c>
      <c r="J23" s="105">
        <f t="shared" si="6"/>
        <v>48240</v>
      </c>
      <c r="K23" s="105">
        <f t="shared" si="6"/>
        <v>19067</v>
      </c>
      <c r="L23" s="105">
        <f>L22-L21</f>
        <v>-31500</v>
      </c>
      <c r="M23" s="105">
        <f>M22-M21</f>
        <v>2878</v>
      </c>
      <c r="X23" s="94"/>
      <c r="Y23" s="100"/>
    </row>
    <row r="24" spans="1:25">
      <c r="A24" s="113" t="s">
        <v>274</v>
      </c>
      <c r="B24" s="107">
        <f>(B22-B21)/B21</f>
        <v>8.8568084276238787E-2</v>
      </c>
      <c r="C24" s="107">
        <f>(C22-C21)/C21</f>
        <v>-5.7578323454699404E-2</v>
      </c>
      <c r="D24" s="107">
        <f>(D22-D21)/D21</f>
        <v>-6.8940907793320017E-2</v>
      </c>
      <c r="E24" s="107">
        <f t="shared" ref="E24" si="7">(E22-E21)/E21</f>
        <v>-1.2465192226385387E-3</v>
      </c>
      <c r="F24" s="107">
        <f t="shared" ref="F24:K24" si="8">(F22-F21)/F21</f>
        <v>-4.1101356743814842E-2</v>
      </c>
      <c r="G24" s="107">
        <f t="shared" si="8"/>
        <v>-3.7414561664190195E-2</v>
      </c>
      <c r="H24" s="107">
        <f t="shared" si="8"/>
        <v>-0.17233215281933559</v>
      </c>
      <c r="I24" s="107">
        <f t="shared" si="8"/>
        <v>0.1330166270783848</v>
      </c>
      <c r="J24" s="107">
        <f t="shared" si="8"/>
        <v>0.10276073619631902</v>
      </c>
      <c r="K24" s="107">
        <f t="shared" si="8"/>
        <v>6.8688870075832631E-2</v>
      </c>
      <c r="L24" s="107">
        <f>(L22-L21)/L21</f>
        <v>-0.16853932584269662</v>
      </c>
      <c r="M24" s="109">
        <f>(M22-M21)/M21</f>
        <v>5.9369248152833527E-4</v>
      </c>
      <c r="X24" s="94"/>
      <c r="Y24" s="100"/>
    </row>
    <row r="25" spans="1:25">
      <c r="A25" s="114" t="s">
        <v>246</v>
      </c>
      <c r="B25" s="110">
        <f>B23*$I$6</f>
        <v>2437.5260000000003</v>
      </c>
      <c r="C25" s="110">
        <f>C23*$I$6</f>
        <v>-584.1472</v>
      </c>
      <c r="D25" s="110">
        <f>D23*$I$6</f>
        <v>-1037.2908</v>
      </c>
      <c r="E25" s="110">
        <f t="shared" ref="E25" si="9">E23*$I$6</f>
        <v>-36.723959999999998</v>
      </c>
      <c r="F25" s="110">
        <f t="shared" ref="F25:K25" si="10">F23*$I$6</f>
        <v>-2212.0280000000002</v>
      </c>
      <c r="G25" s="110">
        <f t="shared" si="10"/>
        <v>-270.38283999999999</v>
      </c>
      <c r="H25" s="110">
        <f t="shared" si="10"/>
        <v>-5658.81862</v>
      </c>
      <c r="I25" s="110">
        <f t="shared" si="10"/>
        <v>1803.9840000000002</v>
      </c>
      <c r="J25" s="110">
        <f t="shared" si="10"/>
        <v>5180.0111999999999</v>
      </c>
      <c r="K25" s="110">
        <f t="shared" si="10"/>
        <v>2047.41446</v>
      </c>
      <c r="L25" s="110">
        <f>L23*$I$6</f>
        <v>-3382.4700000000003</v>
      </c>
      <c r="M25" s="110">
        <f>M23*$I$6</f>
        <v>309.03964000000002</v>
      </c>
      <c r="N25" s="128"/>
      <c r="X25" s="94"/>
      <c r="Y25" s="100"/>
    </row>
    <row r="26" spans="1:25">
      <c r="E26" s="115"/>
      <c r="F26" s="115"/>
      <c r="G26" s="115"/>
      <c r="H26" s="116"/>
      <c r="I26" s="115"/>
      <c r="J26" s="115"/>
    </row>
    <row r="28" spans="1:25">
      <c r="D28" s="100"/>
    </row>
    <row r="29" spans="1:25">
      <c r="B29" s="131"/>
      <c r="C29" s="133"/>
      <c r="D29" s="132"/>
    </row>
    <row r="30" spans="1:25">
      <c r="B30" s="131"/>
      <c r="C30" s="133"/>
      <c r="D30" s="132"/>
    </row>
    <row r="31" spans="1:25">
      <c r="B31" s="131"/>
      <c r="C31" s="133"/>
      <c r="D31" s="98"/>
    </row>
  </sheetData>
  <mergeCells count="1">
    <mergeCell ref="F6:H6"/>
  </mergeCells>
  <pageMargins left="0.7" right="0.7" top="0.75" bottom="0.75" header="0.3" footer="0.3"/>
  <pageSetup scale="81" orientation="landscape" verticalDpi="200" r:id="rId1"/>
  <ignoredErrors>
    <ignoredError sqref="K22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E5" sqref="E5"/>
    </sheetView>
  </sheetViews>
  <sheetFormatPr defaultRowHeight="12.75"/>
  <cols>
    <col min="1" max="1" width="33.85546875" customWidth="1"/>
    <col min="6" max="6" width="11.28515625" customWidth="1"/>
  </cols>
  <sheetData>
    <row r="1" spans="1:7">
      <c r="A1" s="143" t="s">
        <v>20</v>
      </c>
      <c r="B1" s="143"/>
      <c r="C1" s="143"/>
      <c r="D1" s="143"/>
      <c r="E1" s="143"/>
      <c r="F1" s="143"/>
      <c r="G1" s="143"/>
    </row>
    <row r="2" spans="1:7">
      <c r="A2" s="10"/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20" t="s">
        <v>8</v>
      </c>
    </row>
    <row r="3" spans="1:7">
      <c r="A3" s="12" t="s">
        <v>275</v>
      </c>
      <c r="B3" s="13">
        <v>32500</v>
      </c>
      <c r="C3" s="13">
        <v>35400</v>
      </c>
      <c r="D3" s="13">
        <v>44400</v>
      </c>
      <c r="E3" s="13">
        <v>39700</v>
      </c>
      <c r="F3" s="13">
        <v>38800</v>
      </c>
      <c r="G3" s="14">
        <f>SUM(B3:F3)</f>
        <v>190800</v>
      </c>
    </row>
    <row r="4" spans="1:7">
      <c r="A4" s="15" t="s">
        <v>276</v>
      </c>
      <c r="B4" s="14">
        <v>29257</v>
      </c>
      <c r="C4" s="14">
        <v>35399</v>
      </c>
      <c r="D4" s="14">
        <v>38680</v>
      </c>
      <c r="E4" s="14">
        <v>40732</v>
      </c>
      <c r="F4" s="14"/>
      <c r="G4" s="14">
        <f>SUM(B4:F4)</f>
        <v>144068</v>
      </c>
    </row>
    <row r="5" spans="1:7">
      <c r="A5" s="14" t="s">
        <v>6</v>
      </c>
      <c r="B5" s="16">
        <f t="shared" ref="B5:G5" si="0">(B4-B3)/B3</f>
        <v>-9.9784615384615388E-2</v>
      </c>
      <c r="C5" s="16">
        <f t="shared" si="0"/>
        <v>-2.8248587570621469E-5</v>
      </c>
      <c r="D5" s="16">
        <f t="shared" si="0"/>
        <v>-0.12882882882882882</v>
      </c>
      <c r="E5" s="16">
        <f t="shared" si="0"/>
        <v>2.5994962216624687E-2</v>
      </c>
      <c r="F5" s="16">
        <f t="shared" si="0"/>
        <v>-1</v>
      </c>
      <c r="G5" s="16">
        <f t="shared" si="0"/>
        <v>-0.24492662473794549</v>
      </c>
    </row>
    <row r="6" spans="1:7">
      <c r="A6" s="14" t="s">
        <v>7</v>
      </c>
      <c r="B6" s="16"/>
      <c r="C6" s="16">
        <f>(SUM(B4:C4)-SUM(B3:C3))/SUM(B3:C3)</f>
        <v>-4.7776141384388807E-2</v>
      </c>
      <c r="D6" s="16">
        <f>(SUM(B4:D4)-SUM(B3:D3))/SUM(B3:D3)</f>
        <v>-7.9821905609973293E-2</v>
      </c>
      <c r="E6" s="16">
        <f>(SUM(B4:E4)-SUM(B3:E3))/SUM(B3:E3)</f>
        <v>-5.2184210526315791E-2</v>
      </c>
      <c r="F6" s="16">
        <f>(SUM(B4:F4)-SUM(B3:F3))/SUM(B3:F3)</f>
        <v>-0.24492662473794549</v>
      </c>
      <c r="G6" s="16">
        <f>(SUM(B4:G4)-SUM(B3:G3))/SUM(B3:G3)</f>
        <v>-0.24492662473794549</v>
      </c>
    </row>
  </sheetData>
  <mergeCells count="1">
    <mergeCell ref="A1:G1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"/>
  <sheetViews>
    <sheetView zoomScaleNormal="100" workbookViewId="0">
      <selection activeCell="F4" sqref="F4"/>
    </sheetView>
  </sheetViews>
  <sheetFormatPr defaultRowHeight="12.75"/>
  <cols>
    <col min="1" max="1" width="34.85546875" customWidth="1"/>
    <col min="2" max="2" width="12.5703125" customWidth="1"/>
    <col min="6" max="6" width="9.7109375" bestFit="1" customWidth="1"/>
  </cols>
  <sheetData>
    <row r="1" spans="1:7">
      <c r="A1" s="144" t="s">
        <v>21</v>
      </c>
      <c r="B1" s="144"/>
      <c r="C1" s="144"/>
      <c r="D1" s="144"/>
      <c r="E1" s="144"/>
      <c r="F1" s="144"/>
      <c r="G1" s="144"/>
    </row>
    <row r="2" spans="1:7">
      <c r="A2" s="10"/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20" t="s">
        <v>8</v>
      </c>
    </row>
    <row r="3" spans="1:7">
      <c r="A3" s="12" t="s">
        <v>275</v>
      </c>
      <c r="B3" s="13">
        <v>93600</v>
      </c>
      <c r="C3" s="13">
        <v>85200</v>
      </c>
      <c r="D3" s="13">
        <v>78900</v>
      </c>
      <c r="E3" s="13">
        <v>85200</v>
      </c>
      <c r="F3" s="13">
        <v>64800</v>
      </c>
      <c r="G3" s="14">
        <f>SUM(B3:F3)</f>
        <v>407700</v>
      </c>
    </row>
    <row r="4" spans="1:7">
      <c r="A4" s="15" t="s">
        <v>276</v>
      </c>
      <c r="B4" s="14">
        <v>65100</v>
      </c>
      <c r="C4" s="14">
        <v>83700</v>
      </c>
      <c r="D4" s="14">
        <v>82800</v>
      </c>
      <c r="E4" s="14">
        <v>88200</v>
      </c>
      <c r="F4" s="14"/>
      <c r="G4" s="14">
        <f>SUM(B4:F4)</f>
        <v>319800</v>
      </c>
    </row>
    <row r="5" spans="1:7">
      <c r="A5" s="14" t="s">
        <v>6</v>
      </c>
      <c r="B5" s="16">
        <f t="shared" ref="B5:G5" si="0">(B4-B3)/B3</f>
        <v>-0.30448717948717946</v>
      </c>
      <c r="C5" s="16">
        <f t="shared" si="0"/>
        <v>-1.7605633802816902E-2</v>
      </c>
      <c r="D5" s="16">
        <f t="shared" si="0"/>
        <v>4.9429657794676805E-2</v>
      </c>
      <c r="E5" s="16">
        <f t="shared" si="0"/>
        <v>3.5211267605633804E-2</v>
      </c>
      <c r="F5" s="16">
        <f t="shared" si="0"/>
        <v>-1</v>
      </c>
      <c r="G5" s="16">
        <f t="shared" si="0"/>
        <v>-0.21559970566593084</v>
      </c>
    </row>
    <row r="6" spans="1:7">
      <c r="A6" s="14" t="s">
        <v>7</v>
      </c>
      <c r="B6" s="16"/>
      <c r="C6" s="16">
        <f>(SUM(B4:C4)-SUM(B3:C3))/SUM(B3:C3)</f>
        <v>-0.16778523489932887</v>
      </c>
      <c r="D6" s="16">
        <f>(SUM(B4:D4)-SUM(B3:D3))/SUM(B3:D3)</f>
        <v>-0.10128055878928988</v>
      </c>
      <c r="E6" s="16">
        <f>(SUM(B4:E4)-SUM(B3:E3))/SUM(B3:E3)</f>
        <v>-6.7366579177602803E-2</v>
      </c>
      <c r="F6" s="16">
        <f>(SUM(B4:F4)-SUM(B3:F3))/SUM(B3:F3)</f>
        <v>-0.21559970566593084</v>
      </c>
      <c r="G6" s="16">
        <f>(SUM(B4:G4)-SUM(B3:G3))/SUM(B3:G3)</f>
        <v>-0.21559970566593084</v>
      </c>
    </row>
  </sheetData>
  <mergeCells count="1">
    <mergeCell ref="A1:G1"/>
  </mergeCells>
  <pageMargins left="0.7" right="0.7" top="0.75" bottom="0.75" header="0.3" footer="0.3"/>
  <pageSetup scale="9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workbookViewId="0">
      <selection activeCell="A32" sqref="A32"/>
    </sheetView>
  </sheetViews>
  <sheetFormatPr defaultRowHeight="12.75"/>
  <cols>
    <col min="1" max="1" width="34.7109375" customWidth="1"/>
    <col min="2" max="2" width="9.7109375" customWidth="1"/>
    <col min="3" max="3" width="8.85546875" customWidth="1"/>
    <col min="4" max="4" width="8.42578125" customWidth="1"/>
    <col min="5" max="5" width="7.85546875" customWidth="1"/>
    <col min="6" max="6" width="8.28515625" customWidth="1"/>
    <col min="7" max="7" width="9.28515625" customWidth="1"/>
  </cols>
  <sheetData>
    <row r="1" spans="1:7">
      <c r="A1" s="145" t="s">
        <v>22</v>
      </c>
      <c r="B1" s="145"/>
      <c r="C1" s="145"/>
      <c r="D1" s="145"/>
      <c r="E1" s="145"/>
      <c r="F1" s="145"/>
      <c r="G1" s="145"/>
    </row>
    <row r="2" spans="1:7">
      <c r="A2" s="10"/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20" t="s">
        <v>8</v>
      </c>
    </row>
    <row r="3" spans="1:7">
      <c r="A3" s="12" t="s">
        <v>275</v>
      </c>
      <c r="B3" s="13">
        <v>58900</v>
      </c>
      <c r="C3" s="13">
        <v>63500</v>
      </c>
      <c r="D3" s="13">
        <v>65600</v>
      </c>
      <c r="E3" s="13">
        <v>55900</v>
      </c>
      <c r="F3" s="13">
        <v>58900</v>
      </c>
      <c r="G3" s="14">
        <f>SUM(B3:F3)</f>
        <v>302800</v>
      </c>
    </row>
    <row r="4" spans="1:7">
      <c r="A4" s="15" t="s">
        <v>276</v>
      </c>
      <c r="B4" s="14">
        <v>59500</v>
      </c>
      <c r="C4" s="14">
        <v>67800</v>
      </c>
      <c r="D4" s="14">
        <v>65700</v>
      </c>
      <c r="E4" s="14"/>
      <c r="F4" s="14"/>
      <c r="G4" s="14">
        <f>SUM(B4:F4)</f>
        <v>193000</v>
      </c>
    </row>
    <row r="5" spans="1:7">
      <c r="A5" s="14" t="s">
        <v>6</v>
      </c>
      <c r="B5" s="16">
        <f t="shared" ref="B5:G5" si="0">(B4-B3)/B3</f>
        <v>1.0186757215619695E-2</v>
      </c>
      <c r="C5" s="16">
        <f t="shared" si="0"/>
        <v>6.7716535433070865E-2</v>
      </c>
      <c r="D5" s="16">
        <f t="shared" si="0"/>
        <v>1.5243902439024391E-3</v>
      </c>
      <c r="E5" s="16">
        <f t="shared" si="0"/>
        <v>-1</v>
      </c>
      <c r="F5" s="16">
        <f t="shared" si="0"/>
        <v>-1</v>
      </c>
      <c r="G5" s="16">
        <f t="shared" si="0"/>
        <v>-0.36261558784676357</v>
      </c>
    </row>
    <row r="6" spans="1:7">
      <c r="A6" s="14" t="s">
        <v>7</v>
      </c>
      <c r="B6" s="16"/>
      <c r="C6" s="16">
        <f>(SUM(B4:C4)-SUM(B3:C3))/SUM(B3:C3)</f>
        <v>4.0032679738562088E-2</v>
      </c>
      <c r="D6" s="16">
        <f>(SUM(B4:D4)-SUM(B3:D3))/SUM(B3:D3)</f>
        <v>2.6595744680851064E-2</v>
      </c>
      <c r="E6" s="16">
        <f>(SUM(B4:E4)-SUM(B3:E3))/SUM(B3:E3)</f>
        <v>-0.20869208692086921</v>
      </c>
      <c r="F6" s="16">
        <f>(SUM(B4:F4)-SUM(B3:F3))/SUM(B3:F3)</f>
        <v>-0.36261558784676357</v>
      </c>
      <c r="G6" s="16">
        <f>(SUM(B4:G4)-SUM(B3:G3))/SUM(B3:G3)</f>
        <v>-0.36261558784676357</v>
      </c>
    </row>
    <row r="34" spans="1:1">
      <c r="A34" t="s">
        <v>15</v>
      </c>
    </row>
  </sheetData>
  <mergeCells count="1">
    <mergeCell ref="A1:G1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"/>
  <sheetViews>
    <sheetView zoomScaleNormal="100" workbookViewId="0">
      <selection activeCell="I11" sqref="I11"/>
    </sheetView>
  </sheetViews>
  <sheetFormatPr defaultRowHeight="12.75"/>
  <cols>
    <col min="1" max="1" width="47.85546875" customWidth="1"/>
    <col min="6" max="6" width="8.28515625" customWidth="1"/>
  </cols>
  <sheetData>
    <row r="1" spans="1:7" ht="26.25" customHeight="1">
      <c r="A1" s="29" t="s">
        <v>17</v>
      </c>
      <c r="B1" s="144" t="s">
        <v>267</v>
      </c>
      <c r="C1" s="144"/>
      <c r="D1" s="144"/>
      <c r="E1" s="144"/>
      <c r="F1" s="144"/>
      <c r="G1" s="144"/>
    </row>
    <row r="2" spans="1:7">
      <c r="A2" s="10" t="s">
        <v>18</v>
      </c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21" t="s">
        <v>8</v>
      </c>
    </row>
    <row r="3" spans="1:7">
      <c r="A3" s="12" t="s">
        <v>277</v>
      </c>
      <c r="B3" s="22">
        <v>74395</v>
      </c>
      <c r="C3" s="22">
        <v>80595</v>
      </c>
      <c r="D3" s="22">
        <v>85595</v>
      </c>
      <c r="E3" s="22">
        <v>82195</v>
      </c>
      <c r="F3" s="22">
        <v>73795</v>
      </c>
      <c r="G3" s="23">
        <f>SUM(B3:F3)</f>
        <v>396575</v>
      </c>
    </row>
    <row r="4" spans="1:7">
      <c r="A4" s="15" t="s">
        <v>278</v>
      </c>
      <c r="B4" s="22">
        <v>78795</v>
      </c>
      <c r="C4" s="22">
        <v>89695</v>
      </c>
      <c r="D4" s="22">
        <v>93695</v>
      </c>
      <c r="E4" s="22">
        <v>81995</v>
      </c>
      <c r="F4" s="22"/>
      <c r="G4" s="23">
        <f>SUM(B4:F4)</f>
        <v>344180</v>
      </c>
    </row>
    <row r="5" spans="1:7">
      <c r="A5" s="126" t="s">
        <v>279</v>
      </c>
      <c r="B5" s="25">
        <f>B3*70/100</f>
        <v>52076.5</v>
      </c>
      <c r="C5" s="25">
        <f>C3*70/100</f>
        <v>56416.5</v>
      </c>
      <c r="D5" s="25">
        <f t="shared" ref="D5:F5" si="0">D3*70/100</f>
        <v>59916.5</v>
      </c>
      <c r="E5" s="25">
        <f t="shared" si="0"/>
        <v>57536.5</v>
      </c>
      <c r="F5" s="25">
        <f t="shared" si="0"/>
        <v>51656.5</v>
      </c>
      <c r="G5" s="23">
        <f>SUM(B5:F5)</f>
        <v>277602.5</v>
      </c>
    </row>
    <row r="6" spans="1:7">
      <c r="A6" s="126" t="s">
        <v>280</v>
      </c>
      <c r="B6" s="25">
        <f>B4*70/100</f>
        <v>55156.5</v>
      </c>
      <c r="C6" s="25">
        <f>C4*70/100</f>
        <v>62786.5</v>
      </c>
      <c r="D6" s="25">
        <f>D4*70/100</f>
        <v>65586.5</v>
      </c>
      <c r="E6" s="25">
        <f>E4*70/100</f>
        <v>57396.5</v>
      </c>
      <c r="F6" s="24"/>
      <c r="G6" s="23">
        <f>SUM(B6:F6)</f>
        <v>240926</v>
      </c>
    </row>
    <row r="7" spans="1:7">
      <c r="A7" s="14" t="s">
        <v>6</v>
      </c>
      <c r="B7" s="16">
        <f t="shared" ref="B7:G7" si="1">(B6-B5)/B5</f>
        <v>5.9143759661267559E-2</v>
      </c>
      <c r="C7" s="16">
        <f t="shared" si="1"/>
        <v>0.11291023016316148</v>
      </c>
      <c r="D7" s="16">
        <f t="shared" si="1"/>
        <v>9.4631695776622463E-2</v>
      </c>
      <c r="E7" s="16">
        <f t="shared" si="1"/>
        <v>-2.4332380315104326E-3</v>
      </c>
      <c r="F7" s="16">
        <f t="shared" si="1"/>
        <v>-1</v>
      </c>
      <c r="G7" s="16">
        <f t="shared" si="1"/>
        <v>-0.13211876694194036</v>
      </c>
    </row>
    <row r="8" spans="1:7">
      <c r="A8" s="14" t="s">
        <v>7</v>
      </c>
      <c r="B8" s="16"/>
      <c r="C8" s="16">
        <f>(SUM(B6:C6)-SUM(B5:C5))/SUM(B5:C5)</f>
        <v>8.7102393702819539E-2</v>
      </c>
      <c r="D8" s="16">
        <f>(SUM(B6:D6)-SUM(B5:D5))/SUM(B5:D5)</f>
        <v>8.97811584263358E-2</v>
      </c>
      <c r="E8" s="16">
        <f>(SUM(B6:E6)-SUM(B5:E5))/SUM(B5:E5)</f>
        <v>6.6299027201189659E-2</v>
      </c>
      <c r="F8" s="16">
        <f>(SUM(B6:F6)-SUM(B5:F5))/SUM(B5:F5)</f>
        <v>-0.13211876694194036</v>
      </c>
      <c r="G8" s="16">
        <f>(SUM(B6:G6)-SUM(B5:G5))/SUM(B5:G5)</f>
        <v>-0.13211876694194036</v>
      </c>
    </row>
    <row r="9" spans="1:7">
      <c r="A9" s="27"/>
    </row>
    <row r="10" spans="1:7">
      <c r="A10" s="28"/>
    </row>
    <row r="11" spans="1:7">
      <c r="A11" s="26"/>
    </row>
  </sheetData>
  <mergeCells count="1">
    <mergeCell ref="B1:G1"/>
  </mergeCells>
  <pageMargins left="0.7" right="0.7" top="0.75" bottom="0.75" header="0.3" footer="0.3"/>
  <pageSetup scale="87" orientation="portrait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"/>
  <sheetViews>
    <sheetView zoomScaleNormal="100" workbookViewId="0">
      <selection activeCell="F4" sqref="F4"/>
    </sheetView>
  </sheetViews>
  <sheetFormatPr defaultRowHeight="12.75"/>
  <cols>
    <col min="1" max="1" width="32.5703125" customWidth="1"/>
    <col min="2" max="2" width="11.5703125" customWidth="1"/>
    <col min="3" max="3" width="10.85546875" customWidth="1"/>
    <col min="4" max="4" width="9.85546875" customWidth="1"/>
    <col min="5" max="6" width="10.7109375" bestFit="1" customWidth="1"/>
  </cols>
  <sheetData>
    <row r="1" spans="1:7">
      <c r="A1" s="145" t="s">
        <v>23</v>
      </c>
      <c r="B1" s="145"/>
      <c r="C1" s="145"/>
      <c r="D1" s="145"/>
      <c r="E1" s="145"/>
      <c r="F1" s="145"/>
      <c r="G1" s="145"/>
    </row>
    <row r="2" spans="1:7">
      <c r="A2" s="10"/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20" t="s">
        <v>8</v>
      </c>
    </row>
    <row r="3" spans="1:7">
      <c r="A3" s="12" t="s">
        <v>275</v>
      </c>
      <c r="B3" s="13">
        <v>85300</v>
      </c>
      <c r="C3" s="13">
        <v>76600</v>
      </c>
      <c r="D3" s="13">
        <v>94400</v>
      </c>
      <c r="E3" s="13">
        <v>80300</v>
      </c>
      <c r="F3" s="13">
        <v>90800</v>
      </c>
      <c r="G3" s="14">
        <f>SUM(B3:F3)</f>
        <v>427400</v>
      </c>
    </row>
    <row r="4" spans="1:7">
      <c r="A4" s="15" t="s">
        <v>281</v>
      </c>
      <c r="B4" s="14">
        <v>73800</v>
      </c>
      <c r="C4" s="14">
        <v>104200</v>
      </c>
      <c r="D4" s="14">
        <v>101000</v>
      </c>
      <c r="E4" s="14">
        <v>99300</v>
      </c>
      <c r="F4" s="14"/>
      <c r="G4" s="14">
        <f>SUM(B4:F4)</f>
        <v>378300</v>
      </c>
    </row>
    <row r="5" spans="1:7">
      <c r="A5" s="14" t="s">
        <v>6</v>
      </c>
      <c r="B5" s="16">
        <f t="shared" ref="B5:G5" si="0">(B4-B3)/B3</f>
        <v>-0.13481828839390386</v>
      </c>
      <c r="C5" s="16">
        <f t="shared" si="0"/>
        <v>0.36031331592689297</v>
      </c>
      <c r="D5" s="16">
        <f t="shared" si="0"/>
        <v>6.991525423728813E-2</v>
      </c>
      <c r="E5" s="16">
        <f t="shared" si="0"/>
        <v>0.23661270236612703</v>
      </c>
      <c r="F5" s="16">
        <f t="shared" si="0"/>
        <v>-1</v>
      </c>
      <c r="G5" s="16">
        <f t="shared" si="0"/>
        <v>-0.11488067384183434</v>
      </c>
    </row>
    <row r="6" spans="1:7">
      <c r="A6" s="14" t="s">
        <v>7</v>
      </c>
      <c r="B6" s="16"/>
      <c r="C6" s="16">
        <f>(SUM(B4:C4)-SUM(B3:C3))/SUM(B3:C3)</f>
        <v>9.9444101297096979E-2</v>
      </c>
      <c r="D6" s="16">
        <f>(SUM(B4:D4)-SUM(B3:D3))/SUM(B3:D3)</f>
        <v>8.8568084276238787E-2</v>
      </c>
      <c r="E6" s="16">
        <f>(SUM(B4:E4)-SUM(B3:E3))/SUM(B3:E3)</f>
        <v>0.12388591800356506</v>
      </c>
      <c r="F6" s="16">
        <f>(SUM(B4:F4)-SUM(B3:F3))/SUM(B3:F3)</f>
        <v>-0.11488067384183434</v>
      </c>
      <c r="G6" s="16">
        <f>(SUM(B4:G4)-SUM(B3:G3))/SUM(B3:G3)</f>
        <v>-0.11488067384183434</v>
      </c>
    </row>
  </sheetData>
  <mergeCells count="1">
    <mergeCell ref="A1:G1"/>
  </mergeCells>
  <pageMargins left="0.7" right="0.7" top="0.75" bottom="0.75" header="0.3" footer="0.3"/>
  <pageSetup scale="96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F4" sqref="F4"/>
    </sheetView>
  </sheetViews>
  <sheetFormatPr defaultRowHeight="12.75"/>
  <cols>
    <col min="1" max="1" width="31.140625" customWidth="1"/>
    <col min="5" max="5" width="11.5703125" customWidth="1"/>
    <col min="6" max="6" width="9.7109375" bestFit="1" customWidth="1"/>
  </cols>
  <sheetData>
    <row r="1" spans="1:7">
      <c r="A1" s="143" t="s">
        <v>16</v>
      </c>
      <c r="B1" s="143"/>
      <c r="C1" s="143"/>
      <c r="D1" s="143"/>
      <c r="E1" s="143"/>
      <c r="F1" s="143"/>
      <c r="G1" s="143"/>
    </row>
    <row r="2" spans="1:7">
      <c r="A2" s="10"/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20" t="s">
        <v>8</v>
      </c>
    </row>
    <row r="3" spans="1:7">
      <c r="A3" s="12" t="s">
        <v>275</v>
      </c>
      <c r="B3" s="13">
        <v>30480</v>
      </c>
      <c r="C3" s="13">
        <v>31200</v>
      </c>
      <c r="D3" s="13">
        <v>32800</v>
      </c>
      <c r="E3" s="13">
        <v>29280</v>
      </c>
      <c r="F3" s="13">
        <v>30960</v>
      </c>
      <c r="G3" s="14">
        <f>SUM(B3:F3)</f>
        <v>154720</v>
      </c>
    </row>
    <row r="4" spans="1:7">
      <c r="A4" s="15" t="s">
        <v>281</v>
      </c>
      <c r="B4" s="14">
        <v>28480</v>
      </c>
      <c r="C4" s="14">
        <v>28880</v>
      </c>
      <c r="D4" s="14">
        <v>31680</v>
      </c>
      <c r="E4" s="14">
        <v>30320</v>
      </c>
      <c r="F4" s="14"/>
      <c r="G4" s="14">
        <f>SUM(B4:F4)</f>
        <v>119360</v>
      </c>
    </row>
    <row r="5" spans="1:7">
      <c r="A5" s="14" t="s">
        <v>6</v>
      </c>
      <c r="B5" s="16">
        <f t="shared" ref="B5:G5" si="0">(B4-B3)/B3</f>
        <v>-6.5616797900262466E-2</v>
      </c>
      <c r="C5" s="16">
        <f t="shared" si="0"/>
        <v>-7.4358974358974358E-2</v>
      </c>
      <c r="D5" s="16">
        <f t="shared" si="0"/>
        <v>-3.4146341463414637E-2</v>
      </c>
      <c r="E5" s="16">
        <f t="shared" si="0"/>
        <v>3.5519125683060107E-2</v>
      </c>
      <c r="F5" s="16">
        <f t="shared" si="0"/>
        <v>-1</v>
      </c>
      <c r="G5" s="16">
        <f t="shared" si="0"/>
        <v>-0.22854188210961737</v>
      </c>
    </row>
    <row r="6" spans="1:7">
      <c r="A6" s="14" t="s">
        <v>7</v>
      </c>
      <c r="B6" s="16"/>
      <c r="C6" s="16">
        <f>(SUM(B4:C4)-SUM(B3:C3))/SUM(B3:C3)</f>
        <v>-7.0038910505836577E-2</v>
      </c>
      <c r="D6" s="16">
        <f>(SUM(B4:D4)-SUM(B3:D3))/SUM(B3:D3)</f>
        <v>-5.7578323454699404E-2</v>
      </c>
      <c r="E6" s="16">
        <f>(SUM(B4:E4)-SUM(B3:E3))/SUM(B3:E3)</f>
        <v>-3.555268261150614E-2</v>
      </c>
      <c r="F6" s="16">
        <f>(SUM(B4:F4)-SUM(B3:F3))/SUM(B3:F3)</f>
        <v>-0.22854188210961737</v>
      </c>
      <c r="G6" s="16">
        <f>(SUM(B4:G4)-SUM(B3:G3))/SUM(B3:G3)</f>
        <v>-0.22854188210961737</v>
      </c>
    </row>
  </sheetData>
  <mergeCells count="1">
    <mergeCell ref="A1:G1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K21" sqref="K21"/>
    </sheetView>
  </sheetViews>
  <sheetFormatPr defaultRowHeight="12.75"/>
  <cols>
    <col min="1" max="1" width="36.28515625" customWidth="1"/>
    <col min="2" max="6" width="6.5703125" bestFit="1" customWidth="1"/>
    <col min="7" max="7" width="9.140625" customWidth="1"/>
  </cols>
  <sheetData>
    <row r="1" spans="1:7">
      <c r="A1" s="143" t="s">
        <v>10</v>
      </c>
      <c r="B1" s="143"/>
      <c r="C1" s="143"/>
      <c r="D1" s="143"/>
      <c r="E1" s="143"/>
      <c r="F1" s="143"/>
      <c r="G1" s="143"/>
    </row>
    <row r="2" spans="1:7">
      <c r="A2" s="10"/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20" t="s">
        <v>8</v>
      </c>
    </row>
    <row r="3" spans="1:7">
      <c r="A3" s="12" t="s">
        <v>275</v>
      </c>
      <c r="B3" s="13">
        <v>38860</v>
      </c>
      <c r="C3" s="13">
        <v>51240</v>
      </c>
      <c r="D3" s="13">
        <v>50020</v>
      </c>
      <c r="E3" s="13">
        <v>51480</v>
      </c>
      <c r="F3" s="13">
        <v>44720</v>
      </c>
      <c r="G3" s="14">
        <f>SUM(B3:F3)</f>
        <v>236320</v>
      </c>
    </row>
    <row r="4" spans="1:7">
      <c r="A4" s="15" t="s">
        <v>281</v>
      </c>
      <c r="B4" s="14">
        <v>44680</v>
      </c>
      <c r="C4" s="14">
        <v>50260</v>
      </c>
      <c r="D4" s="14">
        <v>35520</v>
      </c>
      <c r="E4" s="14">
        <v>59200</v>
      </c>
      <c r="F4" s="14">
        <v>56840</v>
      </c>
      <c r="G4" s="14">
        <f>SUM(B4:F4)</f>
        <v>246500</v>
      </c>
    </row>
    <row r="5" spans="1:7">
      <c r="A5" s="14" t="s">
        <v>6</v>
      </c>
      <c r="B5" s="16">
        <f t="shared" ref="B5:G5" si="0">(B4-B3)/B3</f>
        <v>0.14976839938239836</v>
      </c>
      <c r="C5" s="16">
        <f t="shared" si="0"/>
        <v>-1.912568306010929E-2</v>
      </c>
      <c r="D5" s="16">
        <f t="shared" si="0"/>
        <v>-0.28988404638144744</v>
      </c>
      <c r="E5" s="16">
        <f t="shared" si="0"/>
        <v>0.14996114996114995</v>
      </c>
      <c r="F5" s="16">
        <f t="shared" si="0"/>
        <v>0.27101967799642218</v>
      </c>
      <c r="G5" s="16">
        <f t="shared" si="0"/>
        <v>4.3077183480027079E-2</v>
      </c>
    </row>
    <row r="6" spans="1:7">
      <c r="A6" s="14" t="s">
        <v>7</v>
      </c>
      <c r="B6" s="16"/>
      <c r="C6" s="16">
        <f>(SUM(B4:C4)-SUM(B3:C3))/SUM(B3:C3)</f>
        <v>5.3718091009988901E-2</v>
      </c>
      <c r="D6" s="16">
        <f>(SUM(B4:D4)-SUM(B3:D3))/SUM(B3:D3)</f>
        <v>-6.8940907793320017E-2</v>
      </c>
      <c r="E6" s="16">
        <f>(SUM(B4:E4)-SUM(B3:E3))/SUM(B3:E3)</f>
        <v>-1.012526096033403E-2</v>
      </c>
      <c r="F6" s="16">
        <f>(SUM(B4:F4)-SUM(B3:F3))/SUM(B3:F3)</f>
        <v>4.3077183480027079E-2</v>
      </c>
      <c r="G6" s="16">
        <f>(SUM(B4:G4)-SUM(B3:G3))/SUM(B3:G3)</f>
        <v>4.3077183480027079E-2</v>
      </c>
    </row>
  </sheetData>
  <mergeCells count="1">
    <mergeCell ref="A1:G1"/>
  </mergeCell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activeCell="L17" sqref="L17"/>
    </sheetView>
  </sheetViews>
  <sheetFormatPr defaultRowHeight="12.75"/>
  <cols>
    <col min="1" max="1" width="33.28515625" customWidth="1"/>
    <col min="2" max="2" width="6.5703125" bestFit="1" customWidth="1"/>
    <col min="3" max="3" width="6.5703125" style="9" bestFit="1" customWidth="1"/>
    <col min="4" max="4" width="6.5703125" bestFit="1" customWidth="1"/>
    <col min="5" max="5" width="7.5703125" bestFit="1" customWidth="1"/>
    <col min="6" max="6" width="6.5703125" bestFit="1" customWidth="1"/>
  </cols>
  <sheetData>
    <row r="1" spans="1:7" ht="12.75" customHeight="1">
      <c r="A1" s="146" t="s">
        <v>24</v>
      </c>
      <c r="B1" s="146"/>
      <c r="C1" s="146"/>
      <c r="D1" s="146"/>
      <c r="E1" s="146"/>
      <c r="F1" s="146"/>
      <c r="G1" s="146"/>
    </row>
    <row r="2" spans="1:7">
      <c r="A2" s="10"/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20" t="s">
        <v>8</v>
      </c>
    </row>
    <row r="3" spans="1:7">
      <c r="A3" s="12" t="s">
        <v>275</v>
      </c>
      <c r="B3" s="13">
        <v>81086</v>
      </c>
      <c r="C3" s="13">
        <v>95871</v>
      </c>
      <c r="D3" s="13">
        <v>97407</v>
      </c>
      <c r="E3" s="13">
        <v>107684</v>
      </c>
      <c r="F3" s="13">
        <v>89690</v>
      </c>
      <c r="G3" s="14">
        <f>SUM(B3:F3)</f>
        <v>471738</v>
      </c>
    </row>
    <row r="4" spans="1:7">
      <c r="A4" s="15" t="s">
        <v>281</v>
      </c>
      <c r="B4" s="14">
        <v>76372</v>
      </c>
      <c r="C4" s="14">
        <v>99501</v>
      </c>
      <c r="D4" s="14">
        <v>98149</v>
      </c>
      <c r="E4" s="14">
        <v>109936</v>
      </c>
      <c r="F4" s="14">
        <v>91005</v>
      </c>
      <c r="G4" s="14">
        <f>SUM(B4:F4)</f>
        <v>474963</v>
      </c>
    </row>
    <row r="5" spans="1:7">
      <c r="A5" s="14" t="s">
        <v>6</v>
      </c>
      <c r="B5" s="16">
        <f t="shared" ref="B5:G5" si="0">(B4-B3)/B3</f>
        <v>-5.8135806427743381E-2</v>
      </c>
      <c r="C5" s="16">
        <f t="shared" si="0"/>
        <v>3.7863378915417592E-2</v>
      </c>
      <c r="D5" s="16">
        <f t="shared" si="0"/>
        <v>7.6175223546562365E-3</v>
      </c>
      <c r="E5" s="16">
        <f t="shared" si="0"/>
        <v>2.091304186322945E-2</v>
      </c>
      <c r="F5" s="16">
        <f t="shared" si="0"/>
        <v>1.4661612219868435E-2</v>
      </c>
      <c r="G5" s="16">
        <f t="shared" si="0"/>
        <v>6.8364219121631077E-3</v>
      </c>
    </row>
    <row r="6" spans="1:7">
      <c r="A6" s="14" t="s">
        <v>7</v>
      </c>
      <c r="B6" s="16"/>
      <c r="C6" s="16">
        <f>(SUM(B4:C4)-SUM(B3:C3))/SUM(B3:C3)</f>
        <v>-6.1257819696310407E-3</v>
      </c>
      <c r="D6" s="16">
        <f>(SUM(B4:D4)-SUM(B3:D3))/SUM(B3:D3)</f>
        <v>-1.2465192226385387E-3</v>
      </c>
      <c r="E6" s="16">
        <f>(SUM(B4:E4)-SUM(B3:E3))/SUM(B3:E3)</f>
        <v>4.9993718066839773E-3</v>
      </c>
      <c r="F6" s="16">
        <f>(SUM(B4:F4)-SUM(B3:F3))/SUM(B3:F3)</f>
        <v>6.8364219121631077E-3</v>
      </c>
      <c r="G6" s="16">
        <f>(SUM(B4:G4)-SUM(B3:G3))/SUM(B3:G3)</f>
        <v>6.8364219121631077E-3</v>
      </c>
    </row>
    <row r="7" spans="1:7">
      <c r="A7" s="1"/>
      <c r="B7" s="3"/>
      <c r="C7" s="8"/>
      <c r="D7" s="6"/>
    </row>
    <row r="8" spans="1:7">
      <c r="A8" s="1"/>
      <c r="B8" s="3"/>
      <c r="C8" s="8"/>
      <c r="D8" s="6"/>
    </row>
  </sheetData>
  <mergeCells count="1">
    <mergeCell ref="A1:G1"/>
  </mergeCell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E6" sqref="E6"/>
    </sheetView>
  </sheetViews>
  <sheetFormatPr defaultRowHeight="12.75"/>
  <cols>
    <col min="1" max="1" width="32.85546875" customWidth="1"/>
    <col min="2" max="6" width="7.5703125" bestFit="1" customWidth="1"/>
  </cols>
  <sheetData>
    <row r="1" spans="1:7">
      <c r="A1" s="143" t="s">
        <v>26</v>
      </c>
      <c r="B1" s="143"/>
      <c r="C1" s="143"/>
      <c r="D1" s="143"/>
      <c r="E1" s="143"/>
      <c r="F1" s="143"/>
      <c r="G1" s="143"/>
    </row>
    <row r="2" spans="1:7">
      <c r="A2" s="10"/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20" t="s">
        <v>8</v>
      </c>
    </row>
    <row r="3" spans="1:7">
      <c r="A3" s="12" t="s">
        <v>275</v>
      </c>
      <c r="B3" s="13">
        <v>202400</v>
      </c>
      <c r="C3" s="13">
        <v>140100</v>
      </c>
      <c r="D3" s="13">
        <v>158700</v>
      </c>
      <c r="E3" s="13">
        <v>156000</v>
      </c>
      <c r="F3" s="13">
        <v>149700</v>
      </c>
      <c r="G3" s="14">
        <f>SUM(B3:F3)</f>
        <v>806900</v>
      </c>
    </row>
    <row r="4" spans="1:7">
      <c r="A4" s="15" t="s">
        <v>281</v>
      </c>
      <c r="B4" s="14">
        <v>171000</v>
      </c>
      <c r="C4" s="14">
        <v>195000</v>
      </c>
      <c r="D4" s="14">
        <v>114600</v>
      </c>
      <c r="E4" s="14">
        <v>104400</v>
      </c>
      <c r="F4" s="14">
        <v>102900</v>
      </c>
      <c r="G4" s="14">
        <f>SUM(B4:F4)</f>
        <v>687900</v>
      </c>
    </row>
    <row r="5" spans="1:7">
      <c r="A5" s="14" t="s">
        <v>6</v>
      </c>
      <c r="B5" s="16">
        <f t="shared" ref="B5:G5" si="0">(B4-B3)/B3</f>
        <v>-0.15513833992094861</v>
      </c>
      <c r="C5" s="16">
        <f t="shared" si="0"/>
        <v>0.39186295503211993</v>
      </c>
      <c r="D5" s="16">
        <f t="shared" si="0"/>
        <v>-0.27788279773156899</v>
      </c>
      <c r="E5" s="16">
        <f t="shared" si="0"/>
        <v>-0.33076923076923076</v>
      </c>
      <c r="F5" s="16">
        <f t="shared" si="0"/>
        <v>-0.31262525050100198</v>
      </c>
      <c r="G5" s="16">
        <f t="shared" si="0"/>
        <v>-0.14747800223075969</v>
      </c>
    </row>
    <row r="6" spans="1:7">
      <c r="A6" s="14" t="s">
        <v>7</v>
      </c>
      <c r="B6" s="16"/>
      <c r="C6" s="16">
        <f>(SUM(B4:C4)-SUM(B3:C3))/SUM(B3:C3)</f>
        <v>6.8613138686131392E-2</v>
      </c>
      <c r="D6" s="16">
        <f>(SUM(B4:D4)-SUM(B3:D3))/SUM(B3:D3)</f>
        <v>-4.1101356743814842E-2</v>
      </c>
      <c r="E6" s="16">
        <f>(SUM(B4:E4)-SUM(B3:E3))/SUM(B3:E3)</f>
        <v>-0.10986001217285453</v>
      </c>
      <c r="F6" s="16">
        <f>(SUM(B4:F4)-SUM(B3:F3))/SUM(B3:F3)</f>
        <v>-0.14747800223075969</v>
      </c>
      <c r="G6" s="16">
        <f>(SUM(B4:G4)-SUM(B3:G3))/SUM(B3:G3)</f>
        <v>-0.14747800223075969</v>
      </c>
    </row>
  </sheetData>
  <mergeCells count="1">
    <mergeCell ref="A1:G1"/>
  </mergeCells>
  <pageMargins left="0.7" right="0.7" top="0.75" bottom="0.75" header="0.3" footer="0.3"/>
  <pageSetup orientation="portrait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F4" sqref="F4"/>
    </sheetView>
  </sheetViews>
  <sheetFormatPr defaultRowHeight="12.75"/>
  <cols>
    <col min="1" max="1" width="29.7109375" customWidth="1"/>
    <col min="5" max="5" width="9.140625" customWidth="1"/>
    <col min="6" max="6" width="9.85546875" customWidth="1"/>
  </cols>
  <sheetData>
    <row r="1" spans="1:7">
      <c r="A1" s="145" t="s">
        <v>25</v>
      </c>
      <c r="B1" s="145"/>
      <c r="C1" s="145"/>
      <c r="D1" s="145"/>
      <c r="E1" s="145"/>
      <c r="F1" s="145"/>
      <c r="G1" s="145"/>
    </row>
    <row r="2" spans="1:7">
      <c r="A2" s="10"/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20" t="s">
        <v>8</v>
      </c>
    </row>
    <row r="3" spans="1:7">
      <c r="A3" s="12" t="s">
        <v>275</v>
      </c>
      <c r="B3" s="13">
        <v>20200</v>
      </c>
      <c r="C3" s="13">
        <v>25600</v>
      </c>
      <c r="D3" s="13">
        <v>21500</v>
      </c>
      <c r="E3" s="13">
        <v>21900</v>
      </c>
      <c r="F3" s="13">
        <v>19300</v>
      </c>
      <c r="G3" s="14">
        <f>SUM(B3:F3)</f>
        <v>108500</v>
      </c>
    </row>
    <row r="4" spans="1:7">
      <c r="A4" s="15" t="s">
        <v>281</v>
      </c>
      <c r="B4" s="14">
        <v>20213</v>
      </c>
      <c r="C4" s="14">
        <v>21929</v>
      </c>
      <c r="D4" s="14">
        <v>22640</v>
      </c>
      <c r="E4" s="14">
        <v>20599</v>
      </c>
      <c r="F4" s="14"/>
      <c r="G4" s="14">
        <f>SUM(B4:F4)</f>
        <v>85381</v>
      </c>
    </row>
    <row r="5" spans="1:7">
      <c r="A5" s="14" t="s">
        <v>6</v>
      </c>
      <c r="B5" s="16">
        <f t="shared" ref="B5:G5" si="0">(B4-B3)/B3</f>
        <v>6.4356435643564359E-4</v>
      </c>
      <c r="C5" s="16">
        <f t="shared" si="0"/>
        <v>-0.1433984375</v>
      </c>
      <c r="D5" s="16">
        <f t="shared" si="0"/>
        <v>5.3023255813953486E-2</v>
      </c>
      <c r="E5" s="16">
        <f t="shared" si="0"/>
        <v>-5.9406392694063927E-2</v>
      </c>
      <c r="F5" s="16">
        <f t="shared" si="0"/>
        <v>-1</v>
      </c>
      <c r="G5" s="16">
        <f t="shared" si="0"/>
        <v>-0.21307834101382489</v>
      </c>
    </row>
    <row r="6" spans="1:7">
      <c r="A6" s="14" t="s">
        <v>7</v>
      </c>
      <c r="B6" s="16"/>
      <c r="C6" s="16">
        <f>(SUM(B4:C4)-SUM(B3:C3))/SUM(B3:C3)</f>
        <v>-7.9868995633187778E-2</v>
      </c>
      <c r="D6" s="16">
        <f>(SUM(B4:D4)-SUM(B3:D3))/SUM(B3:D3)</f>
        <v>-3.7414561664190195E-2</v>
      </c>
      <c r="E6" s="16">
        <f>(SUM(B4:E4)-SUM(B3:E3))/SUM(B3:E3)</f>
        <v>-4.2813901345291477E-2</v>
      </c>
      <c r="F6" s="16">
        <f>(SUM(B4:F4)-SUM(B3:F3))/SUM(B3:F3)</f>
        <v>-0.21307834101382489</v>
      </c>
      <c r="G6" s="16">
        <f>(SUM(B4:G4)-SUM(B3:G3))/SUM(B3:G3)</f>
        <v>-0.21307834101382489</v>
      </c>
    </row>
  </sheetData>
  <mergeCells count="1">
    <mergeCell ref="A1:G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opLeftCell="A5" zoomScale="70" zoomScaleNormal="70" zoomScaleSheetLayoutView="30" workbookViewId="0">
      <selection activeCell="P11" sqref="P11:P13"/>
    </sheetView>
  </sheetViews>
  <sheetFormatPr defaultRowHeight="15"/>
  <cols>
    <col min="1" max="1" width="8" style="74" customWidth="1"/>
    <col min="2" max="2" width="24" style="74" customWidth="1"/>
    <col min="3" max="3" width="35.28515625" style="89" customWidth="1"/>
    <col min="4" max="4" width="21.5703125" style="74" customWidth="1"/>
    <col min="5" max="5" width="6" style="90" customWidth="1"/>
    <col min="6" max="6" width="23" style="74" customWidth="1"/>
    <col min="7" max="7" width="25.28515625" style="74" customWidth="1"/>
    <col min="8" max="8" width="11.7109375" style="74" hidden="1" customWidth="1"/>
    <col min="9" max="9" width="24.42578125" style="74" customWidth="1"/>
    <col min="10" max="10" width="23.28515625" style="74" customWidth="1"/>
    <col min="11" max="11" width="29.5703125" style="57" customWidth="1"/>
    <col min="12" max="12" width="25.85546875" style="57" customWidth="1"/>
    <col min="13" max="13" width="16.5703125" style="57" customWidth="1"/>
    <col min="14" max="14" width="18.42578125" style="57" customWidth="1"/>
    <col min="15" max="15" width="16" style="57" customWidth="1"/>
    <col min="16" max="16" width="22.7109375" style="57" customWidth="1"/>
    <col min="17" max="16384" width="9.140625" style="74"/>
  </cols>
  <sheetData>
    <row r="1" spans="1:16" s="57" customFormat="1" hidden="1">
      <c r="A1" s="30" t="s">
        <v>30</v>
      </c>
      <c r="B1" s="55"/>
      <c r="C1" s="55"/>
      <c r="D1" s="55"/>
      <c r="E1" s="56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s="57" customFormat="1" hidden="1">
      <c r="A2" s="30" t="s">
        <v>31</v>
      </c>
      <c r="B2" s="55"/>
      <c r="C2" s="55"/>
      <c r="D2" s="55"/>
      <c r="E2" s="56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s="57" customFormat="1" hidden="1">
      <c r="A3" s="31" t="s">
        <v>32</v>
      </c>
      <c r="B3" s="55"/>
      <c r="C3" s="55"/>
      <c r="D3" s="55"/>
      <c r="E3" s="56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s="57" customFormat="1" hidden="1">
      <c r="A4" s="58"/>
      <c r="B4" s="55"/>
      <c r="C4" s="55"/>
      <c r="D4" s="55"/>
      <c r="E4" s="56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6" s="57" customFormat="1">
      <c r="A5" s="32" t="s">
        <v>33</v>
      </c>
      <c r="B5" s="55"/>
      <c r="C5" s="55"/>
      <c r="D5" s="55"/>
      <c r="E5" s="56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6" s="57" customFormat="1">
      <c r="A6" s="138">
        <v>41956</v>
      </c>
      <c r="B6" s="138"/>
      <c r="C6" s="59"/>
      <c r="D6" s="55"/>
      <c r="E6" s="56"/>
      <c r="F6" s="55"/>
      <c r="J6" s="55"/>
      <c r="K6" s="55"/>
      <c r="L6" s="55"/>
      <c r="M6" s="55"/>
      <c r="N6" s="55"/>
      <c r="O6" s="55"/>
      <c r="P6" s="55"/>
    </row>
    <row r="7" spans="1:16" s="57" customFormat="1">
      <c r="A7" s="58"/>
      <c r="B7" s="55"/>
      <c r="C7" s="55"/>
      <c r="D7" s="55"/>
      <c r="E7" s="56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</row>
    <row r="8" spans="1:16" s="60" customFormat="1" ht="33" customHeight="1">
      <c r="A8" s="33" t="s">
        <v>34</v>
      </c>
      <c r="B8" s="34" t="s">
        <v>35</v>
      </c>
      <c r="C8" s="34" t="s">
        <v>36</v>
      </c>
      <c r="D8" s="34" t="s">
        <v>37</v>
      </c>
      <c r="E8" s="139" t="s">
        <v>38</v>
      </c>
      <c r="F8" s="140"/>
      <c r="G8" s="141"/>
      <c r="H8" s="34" t="s">
        <v>39</v>
      </c>
      <c r="I8" s="139" t="s">
        <v>40</v>
      </c>
      <c r="J8" s="141"/>
      <c r="K8" s="139" t="s">
        <v>41</v>
      </c>
      <c r="L8" s="141"/>
      <c r="M8" s="139" t="s">
        <v>42</v>
      </c>
      <c r="N8" s="141"/>
      <c r="O8" s="136" t="s">
        <v>43</v>
      </c>
      <c r="P8" s="137"/>
    </row>
    <row r="9" spans="1:16" s="60" customFormat="1" ht="54.75" customHeight="1">
      <c r="A9" s="61">
        <v>427</v>
      </c>
      <c r="B9" s="62" t="s">
        <v>44</v>
      </c>
      <c r="C9" s="63" t="s">
        <v>45</v>
      </c>
      <c r="D9" s="64" t="s">
        <v>46</v>
      </c>
      <c r="E9" s="65">
        <v>10</v>
      </c>
      <c r="F9" s="62" t="s">
        <v>47</v>
      </c>
      <c r="G9" s="39" t="s">
        <v>48</v>
      </c>
      <c r="H9" s="62" t="s">
        <v>49</v>
      </c>
      <c r="I9" s="62" t="s">
        <v>50</v>
      </c>
      <c r="J9" s="147" t="s">
        <v>339</v>
      </c>
      <c r="K9" s="35" t="s">
        <v>51</v>
      </c>
      <c r="L9" s="39" t="s">
        <v>52</v>
      </c>
      <c r="M9" s="36"/>
      <c r="N9" s="36"/>
      <c r="O9" s="36"/>
      <c r="P9" s="36"/>
    </row>
    <row r="10" spans="1:16" s="60" customFormat="1" ht="54.75" customHeight="1">
      <c r="A10" s="66">
        <v>335</v>
      </c>
      <c r="B10" s="67" t="s">
        <v>28</v>
      </c>
      <c r="C10" s="67" t="s">
        <v>53</v>
      </c>
      <c r="D10" s="68" t="s">
        <v>54</v>
      </c>
      <c r="E10" s="69">
        <v>13</v>
      </c>
      <c r="F10" s="62" t="s">
        <v>55</v>
      </c>
      <c r="G10" s="39" t="s">
        <v>56</v>
      </c>
      <c r="H10" s="62" t="s">
        <v>57</v>
      </c>
      <c r="I10" s="70" t="s">
        <v>58</v>
      </c>
      <c r="J10" s="148" t="s">
        <v>338</v>
      </c>
      <c r="K10" s="71" t="s">
        <v>59</v>
      </c>
      <c r="L10" s="49" t="s">
        <v>60</v>
      </c>
      <c r="M10" s="37"/>
      <c r="N10" s="37"/>
      <c r="O10" s="38"/>
      <c r="P10" s="38"/>
    </row>
    <row r="11" spans="1:16" s="60" customFormat="1" ht="54.75" customHeight="1">
      <c r="A11" s="66">
        <v>348</v>
      </c>
      <c r="B11" s="67" t="s">
        <v>61</v>
      </c>
      <c r="C11" s="67" t="s">
        <v>62</v>
      </c>
      <c r="D11" s="72" t="s">
        <v>63</v>
      </c>
      <c r="E11" s="65">
        <v>13</v>
      </c>
      <c r="F11" s="62" t="s">
        <v>55</v>
      </c>
      <c r="G11" s="39" t="s">
        <v>64</v>
      </c>
      <c r="H11" s="62">
        <v>2011</v>
      </c>
      <c r="I11" s="72" t="s">
        <v>65</v>
      </c>
      <c r="J11" s="39" t="s">
        <v>66</v>
      </c>
      <c r="K11" s="67" t="s">
        <v>67</v>
      </c>
      <c r="L11" s="49" t="s">
        <v>68</v>
      </c>
      <c r="M11" s="62" t="s">
        <v>69</v>
      </c>
      <c r="N11" s="39" t="s">
        <v>70</v>
      </c>
      <c r="O11" s="62" t="s">
        <v>71</v>
      </c>
      <c r="P11" s="39" t="s">
        <v>72</v>
      </c>
    </row>
    <row r="12" spans="1:16" s="60" customFormat="1" ht="54.75" customHeight="1">
      <c r="A12" s="66">
        <v>454</v>
      </c>
      <c r="B12" s="67" t="s">
        <v>73</v>
      </c>
      <c r="C12" s="67" t="s">
        <v>74</v>
      </c>
      <c r="D12" s="72" t="s">
        <v>75</v>
      </c>
      <c r="E12" s="65">
        <v>11</v>
      </c>
      <c r="F12" s="62" t="s">
        <v>76</v>
      </c>
      <c r="G12" s="39" t="s">
        <v>77</v>
      </c>
      <c r="H12" s="62" t="s">
        <v>57</v>
      </c>
      <c r="I12" s="72" t="s">
        <v>78</v>
      </c>
      <c r="J12" s="39" t="s">
        <v>79</v>
      </c>
      <c r="K12" s="67" t="s">
        <v>223</v>
      </c>
      <c r="L12" s="50" t="s">
        <v>80</v>
      </c>
      <c r="M12" s="62"/>
      <c r="N12" s="39"/>
      <c r="O12" s="62"/>
      <c r="P12" s="62"/>
    </row>
    <row r="13" spans="1:16" s="60" customFormat="1" ht="54.75" customHeight="1">
      <c r="A13" s="61">
        <v>97</v>
      </c>
      <c r="B13" s="62" t="s">
        <v>81</v>
      </c>
      <c r="C13" s="63" t="s">
        <v>82</v>
      </c>
      <c r="D13" s="64" t="s">
        <v>83</v>
      </c>
      <c r="E13" s="65">
        <v>4</v>
      </c>
      <c r="F13" s="62" t="s">
        <v>84</v>
      </c>
      <c r="G13" s="39" t="s">
        <v>85</v>
      </c>
      <c r="H13" s="62">
        <v>2012</v>
      </c>
      <c r="I13" s="62" t="s">
        <v>86</v>
      </c>
      <c r="J13" s="147" t="s">
        <v>337</v>
      </c>
      <c r="K13" s="35" t="s">
        <v>87</v>
      </c>
      <c r="L13" s="39" t="s">
        <v>88</v>
      </c>
      <c r="M13" s="62" t="s">
        <v>89</v>
      </c>
      <c r="N13" s="39" t="s">
        <v>90</v>
      </c>
      <c r="O13" s="62" t="s">
        <v>91</v>
      </c>
      <c r="P13" s="39" t="s">
        <v>92</v>
      </c>
    </row>
    <row r="14" spans="1:16" ht="54.75" customHeight="1">
      <c r="A14" s="61">
        <v>247</v>
      </c>
      <c r="B14" s="62" t="s">
        <v>93</v>
      </c>
      <c r="C14" s="63" t="s">
        <v>94</v>
      </c>
      <c r="D14" s="64" t="s">
        <v>95</v>
      </c>
      <c r="E14" s="65">
        <v>4</v>
      </c>
      <c r="F14" s="62" t="s">
        <v>84</v>
      </c>
      <c r="G14" s="39" t="s">
        <v>85</v>
      </c>
      <c r="H14" s="62" t="s">
        <v>57</v>
      </c>
      <c r="I14" s="62" t="s">
        <v>96</v>
      </c>
      <c r="J14" s="39" t="s">
        <v>97</v>
      </c>
      <c r="K14" s="35" t="s">
        <v>98</v>
      </c>
      <c r="L14" s="39" t="s">
        <v>99</v>
      </c>
      <c r="M14" s="73"/>
      <c r="N14" s="73"/>
      <c r="O14" s="73"/>
      <c r="P14" s="73"/>
    </row>
    <row r="15" spans="1:16" s="60" customFormat="1" ht="54.75" customHeight="1">
      <c r="A15" s="61">
        <v>45</v>
      </c>
      <c r="B15" s="62" t="s">
        <v>100</v>
      </c>
      <c r="C15" s="63" t="s">
        <v>101</v>
      </c>
      <c r="D15" s="64" t="s">
        <v>102</v>
      </c>
      <c r="E15" s="65">
        <v>2</v>
      </c>
      <c r="F15" s="62" t="s">
        <v>103</v>
      </c>
      <c r="G15" s="39" t="s">
        <v>104</v>
      </c>
      <c r="H15" s="62" t="s">
        <v>105</v>
      </c>
      <c r="I15" s="62" t="s">
        <v>106</v>
      </c>
      <c r="J15" s="39" t="s">
        <v>107</v>
      </c>
      <c r="K15" s="40" t="s">
        <v>108</v>
      </c>
      <c r="L15" s="48" t="s">
        <v>109</v>
      </c>
      <c r="M15" s="70"/>
      <c r="N15" s="70"/>
      <c r="O15" s="75"/>
      <c r="P15" s="70"/>
    </row>
    <row r="16" spans="1:16" s="60" customFormat="1" ht="54.75" customHeight="1">
      <c r="A16" s="61">
        <v>95</v>
      </c>
      <c r="B16" s="62" t="s">
        <v>110</v>
      </c>
      <c r="C16" s="63" t="s">
        <v>111</v>
      </c>
      <c r="D16" s="76" t="s">
        <v>112</v>
      </c>
      <c r="E16" s="65">
        <v>6</v>
      </c>
      <c r="F16" s="62" t="s">
        <v>113</v>
      </c>
      <c r="G16" s="39" t="s">
        <v>114</v>
      </c>
      <c r="H16" s="62" t="s">
        <v>115</v>
      </c>
      <c r="I16" s="62" t="s">
        <v>116</v>
      </c>
      <c r="J16" s="39" t="s">
        <v>117</v>
      </c>
      <c r="K16" s="40" t="s">
        <v>118</v>
      </c>
      <c r="L16" s="48" t="s">
        <v>119</v>
      </c>
      <c r="M16" s="70" t="s">
        <v>120</v>
      </c>
      <c r="N16" s="48" t="s">
        <v>121</v>
      </c>
      <c r="O16" s="75"/>
      <c r="P16" s="70"/>
    </row>
    <row r="17" spans="1:16" s="60" customFormat="1" ht="54.75" customHeight="1">
      <c r="A17" s="61">
        <v>177</v>
      </c>
      <c r="B17" s="62" t="s">
        <v>122</v>
      </c>
      <c r="C17" s="63" t="s">
        <v>123</v>
      </c>
      <c r="D17" s="64" t="s">
        <v>124</v>
      </c>
      <c r="E17" s="65">
        <v>14</v>
      </c>
      <c r="F17" s="62" t="s">
        <v>125</v>
      </c>
      <c r="G17" s="39" t="s">
        <v>126</v>
      </c>
      <c r="H17" s="62" t="s">
        <v>127</v>
      </c>
      <c r="I17" s="41" t="s">
        <v>128</v>
      </c>
      <c r="J17" s="63" t="s">
        <v>129</v>
      </c>
      <c r="K17" s="35" t="s">
        <v>130</v>
      </c>
      <c r="L17" s="39" t="s">
        <v>131</v>
      </c>
      <c r="M17" s="62"/>
      <c r="N17" s="62"/>
      <c r="O17" s="62"/>
      <c r="P17" s="62"/>
    </row>
    <row r="18" spans="1:16" s="60" customFormat="1" ht="54.75" customHeight="1">
      <c r="A18" s="61">
        <v>235</v>
      </c>
      <c r="B18" s="62" t="s">
        <v>132</v>
      </c>
      <c r="C18" s="63" t="s">
        <v>133</v>
      </c>
      <c r="D18" s="77" t="s">
        <v>134</v>
      </c>
      <c r="E18" s="65">
        <v>6</v>
      </c>
      <c r="F18" s="62" t="s">
        <v>113</v>
      </c>
      <c r="G18" s="39" t="s">
        <v>114</v>
      </c>
      <c r="H18" s="62"/>
      <c r="I18" s="62" t="s">
        <v>135</v>
      </c>
      <c r="J18" s="147" t="s">
        <v>341</v>
      </c>
      <c r="K18" s="42" t="s">
        <v>136</v>
      </c>
      <c r="L18" s="39" t="s">
        <v>137</v>
      </c>
      <c r="M18" s="62" t="s">
        <v>138</v>
      </c>
      <c r="N18" s="39" t="s">
        <v>139</v>
      </c>
      <c r="O18" s="62"/>
      <c r="P18" s="62"/>
    </row>
    <row r="19" spans="1:16" s="60" customFormat="1" ht="54.75" customHeight="1">
      <c r="A19" s="43">
        <v>377</v>
      </c>
      <c r="B19" s="62" t="s">
        <v>140</v>
      </c>
      <c r="C19" s="63" t="s">
        <v>141</v>
      </c>
      <c r="D19" s="64" t="s">
        <v>142</v>
      </c>
      <c r="E19" s="65">
        <v>10</v>
      </c>
      <c r="F19" s="62" t="s">
        <v>47</v>
      </c>
      <c r="G19" s="39" t="s">
        <v>48</v>
      </c>
      <c r="H19" s="62" t="s">
        <v>49</v>
      </c>
      <c r="I19" s="62" t="s">
        <v>143</v>
      </c>
      <c r="J19" s="39" t="s">
        <v>144</v>
      </c>
      <c r="K19" s="62" t="s">
        <v>145</v>
      </c>
      <c r="L19" s="62" t="s">
        <v>146</v>
      </c>
      <c r="M19" s="35"/>
      <c r="N19" s="39"/>
      <c r="O19" s="62"/>
      <c r="P19" s="62"/>
    </row>
    <row r="20" spans="1:16" s="60" customFormat="1" ht="54.75" customHeight="1">
      <c r="A20" s="43"/>
      <c r="B20" s="62" t="s">
        <v>147</v>
      </c>
      <c r="C20" s="62" t="s">
        <v>148</v>
      </c>
      <c r="D20" s="67" t="s">
        <v>149</v>
      </c>
      <c r="E20" s="65">
        <v>5</v>
      </c>
      <c r="F20" s="62" t="s">
        <v>150</v>
      </c>
      <c r="G20" s="39" t="s">
        <v>151</v>
      </c>
      <c r="H20" s="62" t="s">
        <v>152</v>
      </c>
      <c r="I20" s="62" t="s">
        <v>153</v>
      </c>
      <c r="J20" s="39" t="s">
        <v>154</v>
      </c>
      <c r="K20" s="67" t="s">
        <v>155</v>
      </c>
      <c r="L20" s="50" t="s">
        <v>156</v>
      </c>
      <c r="M20" s="35"/>
      <c r="N20" s="39"/>
      <c r="O20" s="62"/>
      <c r="P20" s="62"/>
    </row>
    <row r="21" spans="1:16" s="60" customFormat="1" ht="54.75" customHeight="1">
      <c r="A21" s="61">
        <v>21</v>
      </c>
      <c r="B21" s="62" t="s">
        <v>13</v>
      </c>
      <c r="C21" s="63" t="s">
        <v>157</v>
      </c>
      <c r="D21" s="64" t="s">
        <v>158</v>
      </c>
      <c r="E21" s="44">
        <v>1</v>
      </c>
      <c r="F21" s="45" t="s">
        <v>159</v>
      </c>
      <c r="G21" s="51" t="s">
        <v>160</v>
      </c>
      <c r="H21" s="62" t="s">
        <v>152</v>
      </c>
      <c r="I21" s="62" t="s">
        <v>161</v>
      </c>
      <c r="J21" s="39" t="s">
        <v>162</v>
      </c>
      <c r="K21" s="35" t="s">
        <v>163</v>
      </c>
      <c r="L21" s="49" t="s">
        <v>164</v>
      </c>
      <c r="M21" s="62"/>
      <c r="N21" s="62"/>
      <c r="O21" s="62"/>
      <c r="P21" s="62"/>
    </row>
    <row r="22" spans="1:16" s="60" customFormat="1" ht="54.75" customHeight="1">
      <c r="A22" s="66">
        <v>16</v>
      </c>
      <c r="B22" s="45" t="s">
        <v>165</v>
      </c>
      <c r="C22" s="45" t="s">
        <v>166</v>
      </c>
      <c r="D22" s="45" t="s">
        <v>167</v>
      </c>
      <c r="E22" s="44">
        <v>1</v>
      </c>
      <c r="F22" s="45" t="s">
        <v>159</v>
      </c>
      <c r="G22" s="51" t="s">
        <v>160</v>
      </c>
      <c r="H22" s="45"/>
      <c r="I22" s="45" t="s">
        <v>168</v>
      </c>
      <c r="J22" s="51" t="s">
        <v>169</v>
      </c>
      <c r="K22" s="45" t="s">
        <v>170</v>
      </c>
      <c r="L22" s="52" t="s">
        <v>171</v>
      </c>
      <c r="M22" s="62"/>
      <c r="N22" s="62"/>
      <c r="O22" s="62"/>
      <c r="P22" s="62"/>
    </row>
    <row r="23" spans="1:16" s="60" customFormat="1" ht="54.75" customHeight="1">
      <c r="A23" s="66">
        <v>12</v>
      </c>
      <c r="B23" s="45" t="s">
        <v>172</v>
      </c>
      <c r="C23" s="45" t="s">
        <v>173</v>
      </c>
      <c r="D23" s="72" t="s">
        <v>174</v>
      </c>
      <c r="E23" s="44">
        <v>9</v>
      </c>
      <c r="F23" s="62" t="s">
        <v>175</v>
      </c>
      <c r="G23" s="39" t="s">
        <v>176</v>
      </c>
      <c r="H23" s="45" t="s">
        <v>177</v>
      </c>
      <c r="I23" s="46" t="s">
        <v>178</v>
      </c>
      <c r="J23" s="147" t="s">
        <v>340</v>
      </c>
      <c r="K23" s="45" t="s">
        <v>179</v>
      </c>
      <c r="L23" s="64" t="s">
        <v>180</v>
      </c>
      <c r="M23" s="62"/>
      <c r="N23" s="62"/>
      <c r="O23" s="62"/>
      <c r="P23" s="62"/>
    </row>
    <row r="24" spans="1:16" s="60" customFormat="1" ht="54.75" customHeight="1">
      <c r="A24" s="61">
        <v>245</v>
      </c>
      <c r="B24" s="62" t="s">
        <v>181</v>
      </c>
      <c r="C24" s="64" t="s">
        <v>182</v>
      </c>
      <c r="D24" s="64" t="s">
        <v>183</v>
      </c>
      <c r="E24" s="65">
        <v>8</v>
      </c>
      <c r="F24" s="62" t="s">
        <v>184</v>
      </c>
      <c r="G24" s="39" t="s">
        <v>185</v>
      </c>
      <c r="H24" s="62"/>
      <c r="I24" s="62" t="s">
        <v>186</v>
      </c>
      <c r="J24" s="47" t="s">
        <v>342</v>
      </c>
      <c r="K24" s="62" t="s">
        <v>187</v>
      </c>
      <c r="L24" s="62" t="s">
        <v>188</v>
      </c>
      <c r="M24" s="62" t="s">
        <v>189</v>
      </c>
      <c r="N24" s="39" t="s">
        <v>190</v>
      </c>
      <c r="O24" s="62"/>
      <c r="P24" s="62"/>
    </row>
    <row r="25" spans="1:16" s="60" customFormat="1" ht="54.75" customHeight="1">
      <c r="A25" s="61">
        <v>88</v>
      </c>
      <c r="B25" s="62" t="s">
        <v>191</v>
      </c>
      <c r="C25" s="67" t="s">
        <v>192</v>
      </c>
      <c r="D25" s="78" t="s">
        <v>193</v>
      </c>
      <c r="E25" s="79">
        <v>1</v>
      </c>
      <c r="F25" s="62" t="s">
        <v>159</v>
      </c>
      <c r="G25" s="39" t="s">
        <v>160</v>
      </c>
      <c r="H25" s="62"/>
      <c r="I25" s="80" t="s">
        <v>194</v>
      </c>
      <c r="J25" s="47" t="s">
        <v>195</v>
      </c>
      <c r="K25" s="67" t="s">
        <v>196</v>
      </c>
      <c r="L25" s="50" t="s">
        <v>197</v>
      </c>
      <c r="M25" s="62"/>
      <c r="N25" s="39"/>
      <c r="O25" s="62"/>
      <c r="P25" s="62"/>
    </row>
    <row r="26" spans="1:16" s="60" customFormat="1" ht="54.75" customHeight="1">
      <c r="A26" s="61">
        <v>381</v>
      </c>
      <c r="B26" s="62" t="s">
        <v>198</v>
      </c>
      <c r="C26" s="62" t="s">
        <v>199</v>
      </c>
      <c r="D26" s="67" t="s">
        <v>200</v>
      </c>
      <c r="E26" s="65">
        <v>13</v>
      </c>
      <c r="F26" s="62" t="s">
        <v>55</v>
      </c>
      <c r="G26" s="39" t="s">
        <v>56</v>
      </c>
      <c r="H26" s="62"/>
      <c r="I26" s="62" t="s">
        <v>201</v>
      </c>
      <c r="J26" s="147" t="s">
        <v>343</v>
      </c>
      <c r="K26" s="35" t="s">
        <v>202</v>
      </c>
      <c r="L26" s="67" t="s">
        <v>203</v>
      </c>
      <c r="M26" s="62"/>
      <c r="N26" s="62"/>
      <c r="O26" s="62"/>
      <c r="P26" s="62"/>
    </row>
    <row r="27" spans="1:16" s="60" customFormat="1" ht="54.75" customHeight="1">
      <c r="A27" s="66">
        <v>220</v>
      </c>
      <c r="B27" s="64" t="s">
        <v>204</v>
      </c>
      <c r="C27" s="64" t="s">
        <v>205</v>
      </c>
      <c r="D27" s="81" t="s">
        <v>206</v>
      </c>
      <c r="E27" s="65">
        <v>8</v>
      </c>
      <c r="F27" s="62" t="s">
        <v>184</v>
      </c>
      <c r="G27" s="39" t="s">
        <v>207</v>
      </c>
      <c r="H27" s="62"/>
      <c r="I27" s="62" t="s">
        <v>208</v>
      </c>
      <c r="J27" s="39" t="s">
        <v>209</v>
      </c>
      <c r="K27" s="64" t="s">
        <v>210</v>
      </c>
      <c r="L27" s="52" t="s">
        <v>211</v>
      </c>
      <c r="M27" s="62"/>
      <c r="N27" s="62"/>
      <c r="O27" s="62"/>
      <c r="P27" s="62"/>
    </row>
    <row r="28" spans="1:16" s="60" customFormat="1" ht="54.75" customHeight="1">
      <c r="A28" s="82">
        <v>405</v>
      </c>
      <c r="B28" s="83" t="s">
        <v>222</v>
      </c>
      <c r="C28" s="64" t="s">
        <v>232</v>
      </c>
      <c r="D28" s="84" t="s">
        <v>233</v>
      </c>
      <c r="E28" s="65">
        <v>12</v>
      </c>
      <c r="F28" s="62" t="s">
        <v>234</v>
      </c>
      <c r="G28" s="39" t="s">
        <v>235</v>
      </c>
      <c r="H28" s="70"/>
      <c r="I28" s="70" t="s">
        <v>236</v>
      </c>
      <c r="J28" s="48" t="s">
        <v>238</v>
      </c>
      <c r="K28" s="64" t="s">
        <v>237</v>
      </c>
      <c r="L28" s="52" t="s">
        <v>211</v>
      </c>
      <c r="M28" s="62"/>
      <c r="N28" s="62"/>
      <c r="O28" s="62"/>
      <c r="P28" s="62"/>
    </row>
    <row r="29" spans="1:16" s="60" customFormat="1" ht="54.75" customHeight="1">
      <c r="A29" s="82">
        <v>233</v>
      </c>
      <c r="B29" s="85" t="s">
        <v>221</v>
      </c>
      <c r="C29" s="64" t="s">
        <v>229</v>
      </c>
      <c r="D29" s="81" t="s">
        <v>231</v>
      </c>
      <c r="E29" s="65">
        <v>5</v>
      </c>
      <c r="F29" s="62" t="s">
        <v>150</v>
      </c>
      <c r="G29" s="39" t="s">
        <v>151</v>
      </c>
      <c r="H29" s="70"/>
      <c r="I29" s="70" t="s">
        <v>228</v>
      </c>
      <c r="J29" s="48" t="s">
        <v>227</v>
      </c>
      <c r="K29" s="53" t="s">
        <v>224</v>
      </c>
      <c r="L29" s="52" t="s">
        <v>225</v>
      </c>
      <c r="M29" s="62" t="s">
        <v>226</v>
      </c>
      <c r="N29" s="39" t="s">
        <v>230</v>
      </c>
      <c r="O29" s="62"/>
      <c r="P29" s="62"/>
    </row>
    <row r="30" spans="1:16" s="60" customFormat="1" ht="54.75" customHeight="1">
      <c r="A30" s="86">
        <v>328</v>
      </c>
      <c r="B30" s="67" t="s">
        <v>212</v>
      </c>
      <c r="C30" s="64" t="s">
        <v>213</v>
      </c>
      <c r="D30" s="87" t="s">
        <v>214</v>
      </c>
      <c r="E30" s="65">
        <v>13</v>
      </c>
      <c r="F30" s="62" t="s">
        <v>55</v>
      </c>
      <c r="G30" s="39" t="s">
        <v>56</v>
      </c>
      <c r="H30" s="70"/>
      <c r="I30" s="70" t="s">
        <v>215</v>
      </c>
      <c r="J30" s="48" t="s">
        <v>216</v>
      </c>
      <c r="K30" s="70" t="s">
        <v>217</v>
      </c>
      <c r="L30" s="54" t="s">
        <v>218</v>
      </c>
      <c r="M30" s="70" t="s">
        <v>219</v>
      </c>
      <c r="N30" s="54" t="s">
        <v>220</v>
      </c>
      <c r="O30" s="62"/>
      <c r="P30" s="62"/>
    </row>
    <row r="31" spans="1:16" s="60" customFormat="1">
      <c r="A31" s="61"/>
      <c r="B31" s="62"/>
      <c r="C31" s="63"/>
      <c r="D31" s="64"/>
      <c r="E31" s="65"/>
      <c r="F31" s="62"/>
      <c r="G31" s="39"/>
      <c r="H31" s="62"/>
      <c r="I31" s="62"/>
      <c r="J31" s="39"/>
      <c r="K31" s="35"/>
      <c r="L31" s="62"/>
      <c r="M31" s="62"/>
      <c r="N31" s="62"/>
      <c r="O31" s="62"/>
      <c r="P31" s="62"/>
    </row>
    <row r="33" spans="2:2">
      <c r="B33" s="88"/>
    </row>
  </sheetData>
  <mergeCells count="6">
    <mergeCell ref="O8:P8"/>
    <mergeCell ref="A6:B6"/>
    <mergeCell ref="E8:G8"/>
    <mergeCell ref="I8:J8"/>
    <mergeCell ref="K8:L8"/>
    <mergeCell ref="M8:N8"/>
  </mergeCells>
  <hyperlinks>
    <hyperlink ref="J19" r:id="rId1"/>
    <hyperlink ref="G17" r:id="rId2"/>
    <hyperlink ref="G19" r:id="rId3"/>
    <hyperlink ref="L17" r:id="rId4" display="pewilliams@bcps.k12.md.us;PEWTEACH@aol.com;"/>
    <hyperlink ref="G15" r:id="rId5"/>
    <hyperlink ref="J15" r:id="rId6"/>
    <hyperlink ref="J14" r:id="rId7"/>
    <hyperlink ref="G23" r:id="rId8"/>
    <hyperlink ref="G24" r:id="rId9"/>
    <hyperlink ref="G9" r:id="rId10"/>
    <hyperlink ref="G26" r:id="rId11"/>
    <hyperlink ref="G18" r:id="rId12"/>
    <hyperlink ref="J23" r:id="rId13"/>
    <hyperlink ref="J9" r:id="rId14"/>
    <hyperlink ref="J26" r:id="rId15"/>
    <hyperlink ref="J18" r:id="rId16"/>
    <hyperlink ref="J13" r:id="rId17"/>
    <hyperlink ref="L9" r:id="rId18"/>
    <hyperlink ref="L18" r:id="rId19"/>
    <hyperlink ref="L13" r:id="rId20"/>
    <hyperlink ref="L22" r:id="rId21" display="mailto:ombaker@bcps.k12.md.us"/>
    <hyperlink ref="J22" r:id="rId22"/>
    <hyperlink ref="G22" r:id="rId23"/>
    <hyperlink ref="L27" r:id="rId24" display="mailto:srcordisco@bcps.k12.md.us"/>
    <hyperlink ref="L11" r:id="rId25" display="mailto:cgbelarmino@bcps.k12.md.us"/>
    <hyperlink ref="G11" r:id="rId26"/>
    <hyperlink ref="J11" r:id="rId27"/>
    <hyperlink ref="G27" r:id="rId28"/>
    <hyperlink ref="J27" r:id="rId29"/>
    <hyperlink ref="L10" r:id="rId30" display="mailto:JSteimel@bcps.k12.md.us"/>
    <hyperlink ref="G10" r:id="rId31"/>
    <hyperlink ref="J10" r:id="rId32"/>
    <hyperlink ref="G13" r:id="rId33"/>
    <hyperlink ref="N24" r:id="rId34"/>
    <hyperlink ref="L25" r:id="rId35" display="mailto:Llockhart@bcps.k12.md.us"/>
    <hyperlink ref="L20" r:id="rId36" display="mailto:Seknutson@bcps.k12.md.us"/>
    <hyperlink ref="G14" r:id="rId37"/>
    <hyperlink ref="G25" r:id="rId38"/>
    <hyperlink ref="J20" r:id="rId39"/>
    <hyperlink ref="G20" r:id="rId40"/>
    <hyperlink ref="N18" r:id="rId41"/>
    <hyperlink ref="L12" r:id="rId42" display="mailto:RAnderson02@bcps.k12.md.us"/>
    <hyperlink ref="L21" r:id="rId43" display="mailto:mmccarthy02@bcps.k12.md.us"/>
    <hyperlink ref="N16" r:id="rId44"/>
    <hyperlink ref="L16" r:id="rId45"/>
    <hyperlink ref="L14" r:id="rId46"/>
    <hyperlink ref="L15" r:id="rId47"/>
    <hyperlink ref="G30" r:id="rId48"/>
    <hyperlink ref="G12" r:id="rId49"/>
    <hyperlink ref="G21" r:id="rId50"/>
    <hyperlink ref="G16" r:id="rId51"/>
    <hyperlink ref="J16" r:id="rId52"/>
    <hyperlink ref="J12" r:id="rId53"/>
    <hyperlink ref="J21" r:id="rId54"/>
    <hyperlink ref="J30" r:id="rId55"/>
    <hyperlink ref="N30" r:id="rId56" display="mailto:djsliwinski@bcps.k12.md.us"/>
    <hyperlink ref="L30" r:id="rId57" display="mailto:marilynpowel@aol.com"/>
    <hyperlink ref="N11" r:id="rId58"/>
    <hyperlink ref="P11" r:id="rId59"/>
    <hyperlink ref="N13" r:id="rId60"/>
    <hyperlink ref="P13" r:id="rId61"/>
    <hyperlink ref="L29" r:id="rId62"/>
    <hyperlink ref="J29" r:id="rId63"/>
    <hyperlink ref="G29" r:id="rId64"/>
    <hyperlink ref="N29" r:id="rId65"/>
    <hyperlink ref="G28" r:id="rId66"/>
    <hyperlink ref="J28" r:id="rId67"/>
    <hyperlink ref="L28" r:id="rId68" display="mailto:srcordisco@bcps.k12.md.us"/>
  </hyperlinks>
  <pageMargins left="0.7" right="0.7" top="0.75" bottom="0.5" header="0.3" footer="0.3"/>
  <pageSetup scale="39" orientation="landscape" r:id="rId6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6"/>
  <sheetViews>
    <sheetView zoomScaleNormal="100" workbookViewId="0">
      <selection activeCell="D6" sqref="D6"/>
    </sheetView>
  </sheetViews>
  <sheetFormatPr defaultRowHeight="12.75"/>
  <cols>
    <col min="1" max="1" width="32.85546875" customWidth="1"/>
    <col min="2" max="6" width="7.5703125" bestFit="1" customWidth="1"/>
  </cols>
  <sheetData>
    <row r="1" spans="1:7">
      <c r="A1" s="143" t="s">
        <v>282</v>
      </c>
      <c r="B1" s="143"/>
      <c r="C1" s="143"/>
      <c r="D1" s="143"/>
      <c r="E1" s="143"/>
      <c r="F1" s="143"/>
      <c r="G1" s="143"/>
    </row>
    <row r="2" spans="1:7">
      <c r="A2" s="10"/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20" t="s">
        <v>8</v>
      </c>
    </row>
    <row r="3" spans="1:7">
      <c r="A3" s="12" t="s">
        <v>275</v>
      </c>
      <c r="B3" s="13">
        <v>101933</v>
      </c>
      <c r="C3" s="13">
        <v>101933</v>
      </c>
      <c r="D3" s="13">
        <v>101933</v>
      </c>
      <c r="E3" s="13">
        <v>79825</v>
      </c>
      <c r="F3" s="13">
        <v>79825</v>
      </c>
      <c r="G3" s="14">
        <f>SUM(B3:F3)</f>
        <v>465449</v>
      </c>
    </row>
    <row r="4" spans="1:7">
      <c r="A4" s="15" t="s">
        <v>281</v>
      </c>
      <c r="B4" s="14">
        <v>79500</v>
      </c>
      <c r="C4" s="14">
        <v>83300</v>
      </c>
      <c r="D4" s="14">
        <v>90300</v>
      </c>
      <c r="E4" s="14">
        <v>83900</v>
      </c>
      <c r="F4" s="14"/>
      <c r="G4" s="14">
        <f>SUM(B4:F4)</f>
        <v>337000</v>
      </c>
    </row>
    <row r="5" spans="1:7">
      <c r="A5" s="14" t="s">
        <v>6</v>
      </c>
      <c r="B5" s="16">
        <f t="shared" ref="B5:G5" si="0">(B4-B3)/B3</f>
        <v>-0.22007593222999422</v>
      </c>
      <c r="C5" s="16">
        <f t="shared" si="0"/>
        <v>-0.18279654282715116</v>
      </c>
      <c r="D5" s="16">
        <f t="shared" si="0"/>
        <v>-0.11412398340086136</v>
      </c>
      <c r="E5" s="16">
        <f t="shared" si="0"/>
        <v>5.104917005950517E-2</v>
      </c>
      <c r="F5" s="16">
        <f t="shared" si="0"/>
        <v>-1</v>
      </c>
      <c r="G5" s="16">
        <f t="shared" si="0"/>
        <v>-0.27596793633674149</v>
      </c>
    </row>
    <row r="6" spans="1:7">
      <c r="A6" s="14" t="s">
        <v>7</v>
      </c>
      <c r="B6" s="16"/>
      <c r="C6" s="16">
        <f>(SUM(B4:C4)-SUM(B3:C3))/SUM(B3:C3)</f>
        <v>-0.2014362375285727</v>
      </c>
      <c r="D6" s="16">
        <f>(SUM(B4:D4)-SUM(B3:D3))/SUM(B3:D3)</f>
        <v>-0.17233215281933559</v>
      </c>
      <c r="E6" s="16">
        <f>(SUM(B4:E4)-SUM(B3:E3))/SUM(B3:E3)</f>
        <v>-0.12609173702881563</v>
      </c>
      <c r="F6" s="16">
        <f>(SUM(B4:F4)-SUM(B3:F3))/SUM(B3:F3)</f>
        <v>-0.27596793633674149</v>
      </c>
      <c r="G6" s="16">
        <f>(SUM(B4:G4)-SUM(B3:G3))/SUM(B3:G3)</f>
        <v>-0.27596793633674149</v>
      </c>
    </row>
  </sheetData>
  <mergeCells count="1">
    <mergeCell ref="A1:G1"/>
  </mergeCells>
  <pageMargins left="0.7" right="0.7" top="0.75" bottom="0.75" header="0.3" footer="0.3"/>
  <pageSetup orientation="portrait" r:id="rId1"/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F4" sqref="F4"/>
    </sheetView>
  </sheetViews>
  <sheetFormatPr defaultRowHeight="12.75"/>
  <cols>
    <col min="1" max="1" width="35.28515625" customWidth="1"/>
    <col min="2" max="6" width="6.5703125" bestFit="1" customWidth="1"/>
  </cols>
  <sheetData>
    <row r="1" spans="1:7">
      <c r="A1" s="143" t="s">
        <v>11</v>
      </c>
      <c r="B1" s="143"/>
      <c r="C1" s="143"/>
      <c r="D1" s="143"/>
      <c r="E1" s="143"/>
      <c r="F1" s="143"/>
      <c r="G1" s="143"/>
    </row>
    <row r="2" spans="1:7">
      <c r="A2" s="10"/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20" t="s">
        <v>8</v>
      </c>
    </row>
    <row r="3" spans="1:7">
      <c r="A3" s="12" t="s">
        <v>275</v>
      </c>
      <c r="B3" s="13">
        <v>36000</v>
      </c>
      <c r="C3" s="13">
        <v>44400</v>
      </c>
      <c r="D3" s="13">
        <v>45900</v>
      </c>
      <c r="E3" s="13">
        <v>37800</v>
      </c>
      <c r="F3" s="13">
        <v>39600</v>
      </c>
      <c r="G3" s="14">
        <f>SUM(B3:F3)</f>
        <v>203700</v>
      </c>
    </row>
    <row r="4" spans="1:7">
      <c r="A4" s="15" t="s">
        <v>281</v>
      </c>
      <c r="B4" s="14">
        <v>43800</v>
      </c>
      <c r="C4" s="14">
        <v>48300</v>
      </c>
      <c r="D4" s="14">
        <v>51000</v>
      </c>
      <c r="E4" s="14">
        <v>47400</v>
      </c>
      <c r="F4" s="14"/>
      <c r="G4" s="14">
        <f>SUM(B4:F4)</f>
        <v>190500</v>
      </c>
    </row>
    <row r="5" spans="1:7">
      <c r="A5" s="14" t="s">
        <v>6</v>
      </c>
      <c r="B5" s="16">
        <f t="shared" ref="B5:G5" si="0">(B4-B3)/B3</f>
        <v>0.21666666666666667</v>
      </c>
      <c r="C5" s="16">
        <f t="shared" si="0"/>
        <v>8.7837837837837843E-2</v>
      </c>
      <c r="D5" s="16">
        <f t="shared" si="0"/>
        <v>0.1111111111111111</v>
      </c>
      <c r="E5" s="16">
        <f t="shared" si="0"/>
        <v>0.25396825396825395</v>
      </c>
      <c r="F5" s="16">
        <f t="shared" si="0"/>
        <v>-1</v>
      </c>
      <c r="G5" s="16">
        <f t="shared" si="0"/>
        <v>-6.4801178203240065E-2</v>
      </c>
    </row>
    <row r="6" spans="1:7">
      <c r="A6" s="14" t="s">
        <v>7</v>
      </c>
      <c r="B6" s="16"/>
      <c r="C6" s="16">
        <f>(SUM(B4:C4)-SUM(B3:C3))/SUM(B3:C3)</f>
        <v>0.1455223880597015</v>
      </c>
      <c r="D6" s="16">
        <f>(SUM(B4:D4)-SUM(B3:D3))/SUM(B3:D3)</f>
        <v>0.1330166270783848</v>
      </c>
      <c r="E6" s="16">
        <f>(SUM(B4:E4)-SUM(B3:E3))/SUM(B3:E3)</f>
        <v>0.16087751371115175</v>
      </c>
      <c r="F6" s="16">
        <f>(SUM(B4:F4)-SUM(B3:F3))/SUM(B3:F3)</f>
        <v>-6.4801178203240065E-2</v>
      </c>
      <c r="G6" s="16">
        <f>(SUM(B4:G4)-SUM(B3:G3))/SUM(B3:G3)</f>
        <v>-6.4801178203240065E-2</v>
      </c>
    </row>
    <row r="11" spans="1:7">
      <c r="A11" s="1"/>
      <c r="B11" s="1"/>
      <c r="C11" s="1"/>
      <c r="D11" s="1"/>
      <c r="E11" s="2"/>
    </row>
    <row r="12" spans="1:7">
      <c r="A12" s="1"/>
      <c r="B12" s="1"/>
      <c r="C12" s="1"/>
      <c r="D12" s="1"/>
    </row>
    <row r="13" spans="1:7">
      <c r="A13" s="1"/>
      <c r="B13" s="3"/>
      <c r="C13" s="4"/>
      <c r="E13" s="5"/>
      <c r="F13" s="6"/>
      <c r="G13" s="7"/>
    </row>
    <row r="14" spans="1:7">
      <c r="A14" s="1"/>
      <c r="B14" s="3"/>
      <c r="C14" s="4"/>
      <c r="E14" s="5"/>
      <c r="F14" s="6"/>
      <c r="G14" s="7"/>
    </row>
    <row r="15" spans="1:7">
      <c r="A15" s="1"/>
      <c r="B15" s="3"/>
      <c r="C15" s="4"/>
      <c r="E15" s="5"/>
      <c r="F15" s="6"/>
      <c r="G15" s="7"/>
    </row>
    <row r="16" spans="1:7">
      <c r="A16" s="1"/>
      <c r="B16" s="3"/>
      <c r="C16" s="4"/>
      <c r="E16" s="5"/>
      <c r="F16" s="6"/>
      <c r="G16" s="7"/>
    </row>
    <row r="17" spans="1:7">
      <c r="A17" s="1"/>
      <c r="B17" s="3"/>
      <c r="C17" s="4"/>
      <c r="E17" s="5"/>
      <c r="F17" s="6"/>
      <c r="G17" s="7"/>
    </row>
  </sheetData>
  <mergeCells count="1">
    <mergeCell ref="A1:G1"/>
  </mergeCell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F4" sqref="F4"/>
    </sheetView>
  </sheetViews>
  <sheetFormatPr defaultRowHeight="12.75"/>
  <cols>
    <col min="1" max="1" width="29.7109375" customWidth="1"/>
    <col min="5" max="5" width="9.140625" customWidth="1"/>
    <col min="6" max="6" width="9" customWidth="1"/>
  </cols>
  <sheetData>
    <row r="1" spans="1:7">
      <c r="A1" s="145" t="s">
        <v>240</v>
      </c>
      <c r="B1" s="145"/>
      <c r="C1" s="145"/>
      <c r="D1" s="145"/>
      <c r="E1" s="145"/>
      <c r="F1" s="145"/>
      <c r="G1" s="145"/>
    </row>
    <row r="2" spans="1:7">
      <c r="A2" s="10"/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20" t="s">
        <v>8</v>
      </c>
    </row>
    <row r="3" spans="1:7">
      <c r="A3" s="12" t="s">
        <v>275</v>
      </c>
      <c r="B3" s="13">
        <v>144720</v>
      </c>
      <c r="C3" s="13">
        <v>159120</v>
      </c>
      <c r="D3" s="13">
        <v>165600</v>
      </c>
      <c r="E3" s="13">
        <v>185040</v>
      </c>
      <c r="F3" s="13">
        <v>156240</v>
      </c>
      <c r="G3" s="14">
        <f>SUM(B3:F3)</f>
        <v>810720</v>
      </c>
    </row>
    <row r="4" spans="1:7">
      <c r="A4" s="15" t="s">
        <v>281</v>
      </c>
      <c r="B4" s="14">
        <v>151920</v>
      </c>
      <c r="C4" s="14">
        <v>183600</v>
      </c>
      <c r="D4" s="14">
        <v>182160</v>
      </c>
      <c r="E4" s="14">
        <v>170640</v>
      </c>
      <c r="F4" s="14"/>
      <c r="G4" s="14">
        <f>SUM(B4:F4)</f>
        <v>688320</v>
      </c>
    </row>
    <row r="5" spans="1:7">
      <c r="A5" s="14" t="s">
        <v>6</v>
      </c>
      <c r="B5" s="16">
        <f t="shared" ref="B5:G5" si="0">(B4-B3)/B3</f>
        <v>4.975124378109453E-2</v>
      </c>
      <c r="C5" s="16">
        <f t="shared" si="0"/>
        <v>0.15384615384615385</v>
      </c>
      <c r="D5" s="16">
        <f t="shared" si="0"/>
        <v>0.1</v>
      </c>
      <c r="E5" s="16">
        <f t="shared" si="0"/>
        <v>-7.7821011673151752E-2</v>
      </c>
      <c r="F5" s="16">
        <f t="shared" si="0"/>
        <v>-1</v>
      </c>
      <c r="G5" s="16">
        <f t="shared" si="0"/>
        <v>-0.15097690941385436</v>
      </c>
    </row>
    <row r="6" spans="1:7">
      <c r="A6" s="14" t="s">
        <v>7</v>
      </c>
      <c r="B6" s="16"/>
      <c r="C6" s="16">
        <f>(SUM(B4:C4)-SUM(B3:C3))/SUM(B3:C3)</f>
        <v>0.10426540284360189</v>
      </c>
      <c r="D6" s="16">
        <f>(SUM(B4:D4)-SUM(B3:D3))/SUM(B3:D3)</f>
        <v>0.10276073619631902</v>
      </c>
      <c r="E6" s="16">
        <f>(SUM(B4:E4)-SUM(B3:E3))/SUM(B3:E3)</f>
        <v>5.1705170517051702E-2</v>
      </c>
      <c r="F6" s="16">
        <f>(SUM(B4:F4)-SUM(B3:F3))/SUM(B3:F3)</f>
        <v>-0.15097690941385436</v>
      </c>
      <c r="G6" s="16">
        <f>(SUM(B4:G4)-SUM(B3:G3))/SUM(B3:G3)</f>
        <v>-0.15097690941385436</v>
      </c>
    </row>
  </sheetData>
  <mergeCells count="1">
    <mergeCell ref="A1:G1"/>
  </mergeCells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F4" sqref="F4"/>
    </sheetView>
  </sheetViews>
  <sheetFormatPr defaultRowHeight="12.75"/>
  <cols>
    <col min="1" max="1" width="31.140625" customWidth="1"/>
    <col min="5" max="5" width="9.42578125" customWidth="1"/>
    <col min="6" max="6" width="8.42578125" customWidth="1"/>
  </cols>
  <sheetData>
    <row r="1" spans="1:7">
      <c r="A1" s="143" t="s">
        <v>239</v>
      </c>
      <c r="B1" s="143"/>
      <c r="C1" s="143"/>
      <c r="D1" s="143"/>
      <c r="E1" s="143"/>
      <c r="F1" s="143"/>
      <c r="G1" s="143"/>
    </row>
    <row r="2" spans="1:7">
      <c r="A2" s="10"/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20" t="s">
        <v>8</v>
      </c>
    </row>
    <row r="3" spans="1:7">
      <c r="A3" s="12" t="s">
        <v>275</v>
      </c>
      <c r="B3" s="13">
        <v>98595</v>
      </c>
      <c r="C3" s="13">
        <v>91795</v>
      </c>
      <c r="D3" s="13">
        <v>87195</v>
      </c>
      <c r="E3" s="13">
        <v>102295</v>
      </c>
      <c r="F3" s="13">
        <v>82495</v>
      </c>
      <c r="G3" s="14">
        <f>SUM(B3:F3)</f>
        <v>462375</v>
      </c>
    </row>
    <row r="4" spans="1:7">
      <c r="A4" s="15" t="s">
        <v>281</v>
      </c>
      <c r="B4" s="14">
        <v>94995</v>
      </c>
      <c r="C4" s="14">
        <v>101495</v>
      </c>
      <c r="D4" s="14">
        <v>100162</v>
      </c>
      <c r="E4" s="14">
        <v>102858</v>
      </c>
      <c r="F4" s="14"/>
      <c r="G4" s="14">
        <f>SUM(B4:F4)</f>
        <v>399510</v>
      </c>
    </row>
    <row r="5" spans="1:7">
      <c r="A5" s="14" t="s">
        <v>6</v>
      </c>
      <c r="B5" s="16">
        <f t="shared" ref="B5:G5" si="0">(B4-B3)/B3</f>
        <v>-3.651300775901415E-2</v>
      </c>
      <c r="C5" s="16">
        <f t="shared" si="0"/>
        <v>0.10567024347731357</v>
      </c>
      <c r="D5" s="16">
        <f t="shared" si="0"/>
        <v>0.14871265554217558</v>
      </c>
      <c r="E5" s="16">
        <f t="shared" si="0"/>
        <v>5.5036903074441564E-3</v>
      </c>
      <c r="F5" s="16">
        <f t="shared" si="0"/>
        <v>-1</v>
      </c>
      <c r="G5" s="16">
        <f t="shared" si="0"/>
        <v>-0.13596107055961071</v>
      </c>
    </row>
    <row r="6" spans="1:7">
      <c r="A6" s="14" t="s">
        <v>7</v>
      </c>
      <c r="B6" s="16"/>
      <c r="C6" s="16">
        <f>(SUM(B4:C4)-SUM(B3:C3))/SUM(B3:C3)</f>
        <v>3.203949787278744E-2</v>
      </c>
      <c r="D6" s="16">
        <f>(SUM(B4:D4)-SUM(B3:D3))/SUM(B3:D3)</f>
        <v>6.8688870075832631E-2</v>
      </c>
      <c r="E6" s="16">
        <f>(SUM(B4:E4)-SUM(B3:E3))/SUM(B3:E3)</f>
        <v>5.1674212909339788E-2</v>
      </c>
      <c r="F6" s="16">
        <f>(SUM(B4:F4)-SUM(B3:F3))/SUM(B3:F3)</f>
        <v>-0.13596107055961071</v>
      </c>
      <c r="G6" s="16">
        <f>(SUM(B4:G4)-SUM(B3:G3))/SUM(B3:G3)</f>
        <v>-0.13596107055961071</v>
      </c>
    </row>
  </sheetData>
  <mergeCells count="1">
    <mergeCell ref="A1:G1"/>
  </mergeCell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6"/>
  <sheetViews>
    <sheetView zoomScaleNormal="100" workbookViewId="0">
      <selection activeCell="L30" sqref="L30"/>
    </sheetView>
  </sheetViews>
  <sheetFormatPr defaultRowHeight="12.75"/>
  <cols>
    <col min="1" max="1" width="30.5703125" bestFit="1" customWidth="1"/>
    <col min="2" max="2" width="9.85546875" customWidth="1"/>
    <col min="5" max="5" width="8.85546875" customWidth="1"/>
    <col min="6" max="6" width="9" customWidth="1"/>
  </cols>
  <sheetData>
    <row r="1" spans="1:7">
      <c r="A1" s="143" t="s">
        <v>27</v>
      </c>
      <c r="B1" s="143"/>
      <c r="C1" s="143"/>
      <c r="D1" s="143"/>
      <c r="E1" s="143"/>
      <c r="F1" s="143"/>
      <c r="G1" s="143"/>
    </row>
    <row r="2" spans="1:7">
      <c r="A2" s="10"/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20" t="s">
        <v>8</v>
      </c>
    </row>
    <row r="3" spans="1:7">
      <c r="A3" s="12" t="s">
        <v>275</v>
      </c>
      <c r="B3" s="13">
        <v>50200</v>
      </c>
      <c r="C3" s="13">
        <v>63400</v>
      </c>
      <c r="D3" s="13">
        <v>73300</v>
      </c>
      <c r="E3" s="13">
        <v>69400</v>
      </c>
      <c r="F3" s="13">
        <v>58500</v>
      </c>
      <c r="G3" s="14">
        <f>SUM(B3:F3)</f>
        <v>314800</v>
      </c>
    </row>
    <row r="4" spans="1:7">
      <c r="A4" s="15" t="s">
        <v>281</v>
      </c>
      <c r="B4" s="14">
        <v>42900</v>
      </c>
      <c r="C4" s="14">
        <v>56700</v>
      </c>
      <c r="D4" s="14">
        <v>55800</v>
      </c>
      <c r="E4" s="14">
        <v>63518</v>
      </c>
      <c r="F4" s="14"/>
      <c r="G4" s="14">
        <f>SUM(B4:F4)</f>
        <v>218918</v>
      </c>
    </row>
    <row r="5" spans="1:7">
      <c r="A5" s="14" t="s">
        <v>6</v>
      </c>
      <c r="B5" s="16">
        <f t="shared" ref="B5:G5" si="0">(B4-B3)/B3</f>
        <v>-0.1454183266932271</v>
      </c>
      <c r="C5" s="16">
        <f t="shared" si="0"/>
        <v>-0.1056782334384858</v>
      </c>
      <c r="D5" s="16">
        <f t="shared" si="0"/>
        <v>-0.23874488403819918</v>
      </c>
      <c r="E5" s="16">
        <f t="shared" si="0"/>
        <v>-8.4755043227665708E-2</v>
      </c>
      <c r="F5" s="16">
        <f t="shared" si="0"/>
        <v>-1</v>
      </c>
      <c r="G5" s="16">
        <f t="shared" si="0"/>
        <v>-0.30458068614993644</v>
      </c>
    </row>
    <row r="6" spans="1:7">
      <c r="A6" s="14" t="s">
        <v>7</v>
      </c>
      <c r="B6" s="16"/>
      <c r="C6" s="16">
        <f>(SUM(B4:C4)-SUM(B3:C3))/SUM(B3:C3)</f>
        <v>-0.12323943661971831</v>
      </c>
      <c r="D6" s="16">
        <f>(SUM(B4:D4)-SUM(B3:D3))/SUM(B3:D3)</f>
        <v>-0.16853932584269662</v>
      </c>
      <c r="E6" s="16">
        <f>(SUM(B4:E4)-SUM(B3:E3))/SUM(B3:E3)</f>
        <v>-0.1458525165821303</v>
      </c>
      <c r="F6" s="16">
        <f>(SUM(B4:F4)-SUM(B3:F3))/SUM(B3:F3)</f>
        <v>-0.30458068614993644</v>
      </c>
      <c r="G6" s="16">
        <f>(SUM(B4:G4)-SUM(B3:G3))/SUM(B3:G3)</f>
        <v>-0.30458068614993644</v>
      </c>
    </row>
  </sheetData>
  <mergeCells count="1">
    <mergeCell ref="A1:G1"/>
  </mergeCells>
  <pageMargins left="0.7" right="0.7" top="0.75" bottom="0.75" header="0.3" footer="0.3"/>
  <pageSetup scale="9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94"/>
  <sheetViews>
    <sheetView workbookViewId="0">
      <selection activeCell="N35" sqref="N35"/>
    </sheetView>
  </sheetViews>
  <sheetFormatPr defaultColWidth="6.85546875" defaultRowHeight="12.75"/>
  <cols>
    <col min="1" max="1" width="31" customWidth="1"/>
    <col min="2" max="2" width="17.85546875" customWidth="1"/>
    <col min="3" max="3" width="11.7109375" bestFit="1" customWidth="1"/>
    <col min="4" max="4" width="7.5703125" bestFit="1" customWidth="1"/>
    <col min="5" max="7" width="9.140625" bestFit="1" customWidth="1"/>
  </cols>
  <sheetData>
    <row r="1" spans="1:7" ht="12.75" customHeight="1">
      <c r="B1" s="1"/>
    </row>
    <row r="3" spans="1:7" ht="12.75" customHeight="1">
      <c r="A3" s="1" t="s">
        <v>283</v>
      </c>
      <c r="B3" s="1" t="s">
        <v>284</v>
      </c>
    </row>
    <row r="4" spans="1:7" ht="12.75" customHeight="1">
      <c r="B4" s="1" t="s">
        <v>285</v>
      </c>
      <c r="C4" s="1"/>
    </row>
    <row r="5" spans="1:7" ht="12.75" customHeight="1">
      <c r="A5" s="1" t="s">
        <v>286</v>
      </c>
    </row>
    <row r="6" spans="1:7" ht="12.75" customHeight="1">
      <c r="B6" s="1" t="s">
        <v>2</v>
      </c>
      <c r="C6" s="1" t="s">
        <v>3</v>
      </c>
      <c r="D6" s="1" t="s">
        <v>4</v>
      </c>
      <c r="E6" s="1" t="s">
        <v>0</v>
      </c>
      <c r="F6" s="1" t="s">
        <v>1</v>
      </c>
      <c r="G6" s="1" t="s">
        <v>287</v>
      </c>
    </row>
    <row r="7" spans="1:7" ht="12.75" customHeight="1">
      <c r="A7" s="1" t="s">
        <v>288</v>
      </c>
      <c r="B7" s="8">
        <v>0</v>
      </c>
      <c r="C7" s="8">
        <v>0</v>
      </c>
      <c r="D7" s="8">
        <v>0</v>
      </c>
      <c r="E7" s="8">
        <v>76372</v>
      </c>
      <c r="F7" s="8">
        <v>99501</v>
      </c>
      <c r="G7" s="8">
        <v>175873</v>
      </c>
    </row>
    <row r="8" spans="1:7" ht="12.75" customHeight="1">
      <c r="A8" s="1" t="s">
        <v>289</v>
      </c>
      <c r="B8" s="8">
        <v>98149</v>
      </c>
      <c r="C8" s="8">
        <v>109936</v>
      </c>
      <c r="D8" s="8">
        <v>91005</v>
      </c>
      <c r="E8" s="8">
        <v>0</v>
      </c>
      <c r="F8" s="8">
        <v>0</v>
      </c>
      <c r="G8" s="8">
        <v>299090</v>
      </c>
    </row>
    <row r="9" spans="1:7" ht="12.75" customHeight="1">
      <c r="A9" s="1" t="s">
        <v>287</v>
      </c>
      <c r="B9" s="8">
        <v>98149</v>
      </c>
      <c r="C9" s="8">
        <v>109936</v>
      </c>
      <c r="D9" s="8">
        <v>91005</v>
      </c>
      <c r="E9" s="8">
        <v>76372</v>
      </c>
      <c r="F9" s="8">
        <v>99501</v>
      </c>
      <c r="G9" s="8">
        <v>474963</v>
      </c>
    </row>
    <row r="12" spans="1:7" ht="12.75" customHeight="1">
      <c r="A12" s="1" t="s">
        <v>290</v>
      </c>
      <c r="B12" s="1" t="s">
        <v>291</v>
      </c>
    </row>
    <row r="13" spans="1:7" ht="12.75" customHeight="1">
      <c r="B13" s="1" t="s">
        <v>285</v>
      </c>
      <c r="C13" s="1"/>
    </row>
    <row r="14" spans="1:7" ht="12.75" customHeight="1">
      <c r="A14" s="1" t="s">
        <v>286</v>
      </c>
    </row>
    <row r="15" spans="1:7" ht="12.75" customHeight="1">
      <c r="B15" s="1" t="s">
        <v>2</v>
      </c>
      <c r="C15" s="1" t="s">
        <v>3</v>
      </c>
      <c r="D15" s="1" t="s">
        <v>4</v>
      </c>
      <c r="E15" s="1" t="s">
        <v>0</v>
      </c>
      <c r="F15" s="1" t="s">
        <v>1</v>
      </c>
      <c r="G15" s="1" t="s">
        <v>287</v>
      </c>
    </row>
    <row r="16" spans="1:7" ht="12.75" customHeight="1">
      <c r="A16" s="1" t="s">
        <v>288</v>
      </c>
      <c r="B16" s="8">
        <v>0</v>
      </c>
      <c r="C16" s="8">
        <v>0</v>
      </c>
      <c r="D16" s="8">
        <v>0</v>
      </c>
      <c r="E16" s="8">
        <v>44680</v>
      </c>
      <c r="F16" s="8">
        <v>50260</v>
      </c>
      <c r="G16" s="8">
        <v>94940</v>
      </c>
    </row>
    <row r="17" spans="1:7" ht="12.75" customHeight="1">
      <c r="A17" s="1" t="s">
        <v>289</v>
      </c>
      <c r="B17" s="8">
        <v>35520</v>
      </c>
      <c r="C17" s="8">
        <v>59200</v>
      </c>
      <c r="D17" s="8">
        <v>56840</v>
      </c>
      <c r="E17" s="8">
        <v>0</v>
      </c>
      <c r="F17" s="8">
        <v>0</v>
      </c>
      <c r="G17" s="8">
        <v>151560</v>
      </c>
    </row>
    <row r="18" spans="1:7" ht="12.75" customHeight="1">
      <c r="A18" s="1" t="s">
        <v>287</v>
      </c>
      <c r="B18" s="8">
        <v>35520</v>
      </c>
      <c r="C18" s="8">
        <v>59200</v>
      </c>
      <c r="D18" s="8">
        <v>56840</v>
      </c>
      <c r="E18" s="8">
        <v>44680</v>
      </c>
      <c r="F18" s="8">
        <v>50260</v>
      </c>
      <c r="G18" s="8">
        <v>246500</v>
      </c>
    </row>
    <row r="21" spans="1:7" ht="12.75" customHeight="1">
      <c r="A21" s="1" t="s">
        <v>292</v>
      </c>
      <c r="B21" s="1" t="s">
        <v>293</v>
      </c>
    </row>
    <row r="22" spans="1:7" ht="12.75" customHeight="1">
      <c r="B22" s="1" t="s">
        <v>285</v>
      </c>
      <c r="C22" s="1"/>
    </row>
    <row r="23" spans="1:7" ht="12.75" customHeight="1">
      <c r="A23" s="1" t="s">
        <v>286</v>
      </c>
    </row>
    <row r="24" spans="1:7" ht="12.75" customHeight="1">
      <c r="B24" s="1" t="s">
        <v>2</v>
      </c>
      <c r="C24" s="1" t="s">
        <v>3</v>
      </c>
      <c r="D24" s="1" t="s">
        <v>0</v>
      </c>
      <c r="E24" s="1" t="s">
        <v>1</v>
      </c>
      <c r="F24" s="1" t="s">
        <v>287</v>
      </c>
    </row>
    <row r="25" spans="1:7" ht="12.75" customHeight="1">
      <c r="A25" s="1" t="s">
        <v>288</v>
      </c>
      <c r="B25" s="8">
        <v>0</v>
      </c>
      <c r="C25" s="8">
        <v>0</v>
      </c>
      <c r="D25" s="8">
        <v>28480</v>
      </c>
      <c r="E25" s="8">
        <v>28880</v>
      </c>
      <c r="F25" s="8">
        <v>57360</v>
      </c>
    </row>
    <row r="26" spans="1:7" ht="12.75" customHeight="1">
      <c r="A26" s="1" t="s">
        <v>289</v>
      </c>
      <c r="B26" s="8">
        <v>31680</v>
      </c>
      <c r="C26" s="8">
        <v>30320</v>
      </c>
      <c r="D26" s="8">
        <v>0</v>
      </c>
      <c r="E26" s="8">
        <v>0</v>
      </c>
      <c r="F26" s="8">
        <v>62000</v>
      </c>
    </row>
    <row r="27" spans="1:7" ht="12.75" customHeight="1">
      <c r="A27" s="1" t="s">
        <v>287</v>
      </c>
      <c r="B27" s="8">
        <v>31680</v>
      </c>
      <c r="C27" s="8">
        <v>30320</v>
      </c>
      <c r="D27" s="8">
        <v>28480</v>
      </c>
      <c r="E27" s="8">
        <v>28880</v>
      </c>
      <c r="F27" s="8">
        <v>119360</v>
      </c>
    </row>
    <row r="30" spans="1:7" ht="12.75" customHeight="1">
      <c r="A30" s="1" t="s">
        <v>294</v>
      </c>
      <c r="B30" s="1" t="s">
        <v>295</v>
      </c>
    </row>
    <row r="31" spans="1:7" ht="12.75" customHeight="1">
      <c r="B31" s="1" t="s">
        <v>285</v>
      </c>
      <c r="C31" s="1"/>
    </row>
    <row r="32" spans="1:7" ht="12.75" customHeight="1">
      <c r="A32" s="1" t="s">
        <v>286</v>
      </c>
    </row>
    <row r="33" spans="1:6">
      <c r="B33" s="1" t="s">
        <v>2</v>
      </c>
      <c r="C33" s="1" t="s">
        <v>3</v>
      </c>
      <c r="D33" s="1" t="s">
        <v>0</v>
      </c>
      <c r="E33" s="1" t="s">
        <v>1</v>
      </c>
      <c r="F33" s="1" t="s">
        <v>287</v>
      </c>
    </row>
    <row r="34" spans="1:6">
      <c r="A34" s="1" t="s">
        <v>288</v>
      </c>
      <c r="B34" s="8">
        <v>0</v>
      </c>
      <c r="C34" s="8">
        <v>0</v>
      </c>
      <c r="D34" s="8">
        <v>76990</v>
      </c>
      <c r="E34" s="8">
        <v>74286</v>
      </c>
      <c r="F34" s="8">
        <v>151276</v>
      </c>
    </row>
    <row r="35" spans="1:6">
      <c r="A35" s="1" t="s">
        <v>289</v>
      </c>
      <c r="B35" s="8">
        <v>74697</v>
      </c>
      <c r="C35" s="8">
        <v>70229</v>
      </c>
      <c r="D35" s="8">
        <v>0</v>
      </c>
      <c r="E35" s="8">
        <v>0</v>
      </c>
      <c r="F35" s="8">
        <v>144926</v>
      </c>
    </row>
    <row r="36" spans="1:6">
      <c r="A36" s="1" t="s">
        <v>287</v>
      </c>
      <c r="B36" s="8">
        <v>74697</v>
      </c>
      <c r="C36" s="8">
        <v>70229</v>
      </c>
      <c r="D36" s="8">
        <v>76990</v>
      </c>
      <c r="E36" s="8">
        <v>74286</v>
      </c>
      <c r="F36" s="8">
        <v>296202</v>
      </c>
    </row>
    <row r="39" spans="1:6">
      <c r="A39" s="1" t="s">
        <v>296</v>
      </c>
      <c r="B39" s="1" t="s">
        <v>297</v>
      </c>
    </row>
    <row r="40" spans="1:6">
      <c r="B40" s="1" t="s">
        <v>285</v>
      </c>
      <c r="C40" s="1"/>
    </row>
    <row r="41" spans="1:6">
      <c r="A41" s="1" t="s">
        <v>286</v>
      </c>
    </row>
    <row r="42" spans="1:6">
      <c r="B42" s="1" t="s">
        <v>2</v>
      </c>
      <c r="C42" s="1" t="s">
        <v>3</v>
      </c>
      <c r="D42" s="1" t="s">
        <v>0</v>
      </c>
      <c r="E42" s="1" t="s">
        <v>1</v>
      </c>
      <c r="F42" s="1" t="s">
        <v>287</v>
      </c>
    </row>
    <row r="43" spans="1:6">
      <c r="A43" s="1" t="s">
        <v>288</v>
      </c>
      <c r="B43" s="8">
        <v>0</v>
      </c>
      <c r="C43" s="8">
        <v>0</v>
      </c>
      <c r="D43" s="8">
        <v>62057</v>
      </c>
      <c r="E43" s="8">
        <v>73970</v>
      </c>
      <c r="F43" s="8">
        <v>136027</v>
      </c>
    </row>
    <row r="44" spans="1:6">
      <c r="A44" s="1" t="s">
        <v>289</v>
      </c>
      <c r="B44" s="8">
        <v>75857</v>
      </c>
      <c r="C44" s="8">
        <v>77336</v>
      </c>
      <c r="D44" s="8">
        <v>0</v>
      </c>
      <c r="E44" s="8">
        <v>0</v>
      </c>
      <c r="F44" s="8">
        <v>153193</v>
      </c>
    </row>
    <row r="45" spans="1:6">
      <c r="A45" s="1" t="s">
        <v>287</v>
      </c>
      <c r="B45" s="8">
        <v>75857</v>
      </c>
      <c r="C45" s="8">
        <v>77336</v>
      </c>
      <c r="D45" s="8">
        <v>62057</v>
      </c>
      <c r="E45" s="8">
        <v>73970</v>
      </c>
      <c r="F45" s="8">
        <v>289220</v>
      </c>
    </row>
    <row r="48" spans="1:6">
      <c r="A48" s="1" t="s">
        <v>298</v>
      </c>
      <c r="B48" s="1" t="s">
        <v>299</v>
      </c>
    </row>
    <row r="49" spans="1:6">
      <c r="B49" s="1" t="s">
        <v>285</v>
      </c>
      <c r="C49" s="1"/>
    </row>
    <row r="50" spans="1:6">
      <c r="A50" s="1" t="s">
        <v>286</v>
      </c>
    </row>
    <row r="51" spans="1:6">
      <c r="B51" s="1" t="s">
        <v>2</v>
      </c>
      <c r="C51" s="1" t="s">
        <v>3</v>
      </c>
      <c r="D51" s="1" t="s">
        <v>0</v>
      </c>
      <c r="E51" s="1" t="s">
        <v>1</v>
      </c>
      <c r="F51" s="1" t="s">
        <v>287</v>
      </c>
    </row>
    <row r="52" spans="1:6">
      <c r="A52" s="1" t="s">
        <v>288</v>
      </c>
      <c r="B52" s="8">
        <v>0</v>
      </c>
      <c r="C52" s="8">
        <v>0</v>
      </c>
      <c r="D52" s="8">
        <v>78795</v>
      </c>
      <c r="E52" s="8">
        <v>89695</v>
      </c>
      <c r="F52" s="8">
        <v>168490</v>
      </c>
    </row>
    <row r="53" spans="1:6">
      <c r="A53" s="1" t="s">
        <v>289</v>
      </c>
      <c r="B53" s="8">
        <v>93695</v>
      </c>
      <c r="C53" s="8">
        <v>81995</v>
      </c>
      <c r="D53" s="8">
        <v>0</v>
      </c>
      <c r="E53" s="8">
        <v>0</v>
      </c>
      <c r="F53" s="8">
        <v>175690</v>
      </c>
    </row>
    <row r="54" spans="1:6">
      <c r="A54" s="1" t="s">
        <v>287</v>
      </c>
      <c r="B54" s="8">
        <v>93695</v>
      </c>
      <c r="C54" s="8">
        <v>81995</v>
      </c>
      <c r="D54" s="8">
        <v>78795</v>
      </c>
      <c r="E54" s="8">
        <v>89695</v>
      </c>
      <c r="F54" s="8">
        <v>344180</v>
      </c>
    </row>
    <row r="57" spans="1:6">
      <c r="A57" s="1" t="s">
        <v>300</v>
      </c>
      <c r="B57" s="1" t="s">
        <v>301</v>
      </c>
    </row>
    <row r="58" spans="1:6">
      <c r="B58" s="1" t="s">
        <v>285</v>
      </c>
      <c r="C58" s="1"/>
    </row>
    <row r="59" spans="1:6">
      <c r="A59" s="1" t="s">
        <v>286</v>
      </c>
    </row>
    <row r="60" spans="1:6">
      <c r="B60" s="1" t="s">
        <v>2</v>
      </c>
      <c r="C60" s="1" t="s">
        <v>3</v>
      </c>
      <c r="D60" s="1" t="s">
        <v>0</v>
      </c>
      <c r="E60" s="1" t="s">
        <v>1</v>
      </c>
      <c r="F60" s="1" t="s">
        <v>287</v>
      </c>
    </row>
    <row r="61" spans="1:6">
      <c r="A61" s="1" t="s">
        <v>288</v>
      </c>
      <c r="B61" s="8">
        <v>0</v>
      </c>
      <c r="C61" s="8">
        <v>0</v>
      </c>
      <c r="D61" s="8">
        <v>20213</v>
      </c>
      <c r="E61" s="8">
        <v>21929</v>
      </c>
      <c r="F61" s="8">
        <v>42142</v>
      </c>
    </row>
    <row r="62" spans="1:6">
      <c r="A62" s="1" t="s">
        <v>289</v>
      </c>
      <c r="B62" s="8">
        <v>22640</v>
      </c>
      <c r="C62" s="8">
        <v>20599</v>
      </c>
      <c r="D62" s="8">
        <v>0</v>
      </c>
      <c r="E62" s="8">
        <v>0</v>
      </c>
      <c r="F62" s="8">
        <v>43239</v>
      </c>
    </row>
    <row r="63" spans="1:6">
      <c r="A63" s="1" t="s">
        <v>287</v>
      </c>
      <c r="B63" s="8">
        <v>22640</v>
      </c>
      <c r="C63" s="8">
        <v>20599</v>
      </c>
      <c r="D63" s="8">
        <v>20213</v>
      </c>
      <c r="E63" s="8">
        <v>21929</v>
      </c>
      <c r="F63" s="8">
        <v>85381</v>
      </c>
    </row>
    <row r="66" spans="1:6">
      <c r="A66" s="1" t="s">
        <v>302</v>
      </c>
      <c r="B66" s="1" t="s">
        <v>303</v>
      </c>
    </row>
    <row r="67" spans="1:6">
      <c r="B67" s="1" t="s">
        <v>285</v>
      </c>
      <c r="C67" s="1"/>
    </row>
    <row r="68" spans="1:6">
      <c r="A68" s="1" t="s">
        <v>286</v>
      </c>
    </row>
    <row r="69" spans="1:6">
      <c r="B69" s="1" t="s">
        <v>2</v>
      </c>
      <c r="C69" s="1" t="s">
        <v>3</v>
      </c>
      <c r="D69" s="1" t="s">
        <v>0</v>
      </c>
      <c r="E69" s="1" t="s">
        <v>1</v>
      </c>
      <c r="F69" s="1" t="s">
        <v>287</v>
      </c>
    </row>
    <row r="70" spans="1:6">
      <c r="A70" s="1" t="s">
        <v>288</v>
      </c>
      <c r="B70" s="8">
        <v>0</v>
      </c>
      <c r="C70" s="8">
        <v>0</v>
      </c>
      <c r="D70" s="8">
        <v>29257</v>
      </c>
      <c r="E70" s="8">
        <v>35399</v>
      </c>
      <c r="F70" s="8">
        <v>64656</v>
      </c>
    </row>
    <row r="71" spans="1:6">
      <c r="A71" s="1" t="s">
        <v>289</v>
      </c>
      <c r="B71" s="8">
        <v>38680</v>
      </c>
      <c r="C71" s="8">
        <v>40732</v>
      </c>
      <c r="D71" s="8">
        <v>0</v>
      </c>
      <c r="E71" s="8">
        <v>0</v>
      </c>
      <c r="F71" s="8">
        <v>79412</v>
      </c>
    </row>
    <row r="72" spans="1:6">
      <c r="A72" s="1" t="s">
        <v>287</v>
      </c>
      <c r="B72" s="8">
        <v>38680</v>
      </c>
      <c r="C72" s="8">
        <v>40732</v>
      </c>
      <c r="D72" s="8">
        <v>29257</v>
      </c>
      <c r="E72" s="8">
        <v>35399</v>
      </c>
      <c r="F72" s="8">
        <v>144068</v>
      </c>
    </row>
    <row r="75" spans="1:6">
      <c r="A75" s="1" t="s">
        <v>304</v>
      </c>
      <c r="B75" s="1" t="s">
        <v>305</v>
      </c>
    </row>
    <row r="76" spans="1:6">
      <c r="B76" s="1" t="s">
        <v>285</v>
      </c>
      <c r="C76" s="1"/>
    </row>
    <row r="77" spans="1:6">
      <c r="A77" s="1" t="s">
        <v>286</v>
      </c>
    </row>
    <row r="78" spans="1:6">
      <c r="B78" s="1" t="s">
        <v>2</v>
      </c>
      <c r="C78" s="1" t="s">
        <v>3</v>
      </c>
      <c r="D78" s="1" t="s">
        <v>0</v>
      </c>
      <c r="E78" s="1" t="s">
        <v>1</v>
      </c>
      <c r="F78" s="1" t="s">
        <v>287</v>
      </c>
    </row>
    <row r="79" spans="1:6">
      <c r="A79" s="1" t="s">
        <v>288</v>
      </c>
      <c r="B79" s="8">
        <v>0</v>
      </c>
      <c r="C79" s="8">
        <v>0</v>
      </c>
      <c r="D79" s="8">
        <v>39040</v>
      </c>
      <c r="E79" s="8">
        <v>39287</v>
      </c>
      <c r="F79" s="8">
        <v>78327</v>
      </c>
    </row>
    <row r="80" spans="1:6">
      <c r="A80" s="1" t="s">
        <v>289</v>
      </c>
      <c r="B80" s="8">
        <v>48204</v>
      </c>
      <c r="C80" s="8">
        <v>44435</v>
      </c>
      <c r="D80" s="8">
        <v>0</v>
      </c>
      <c r="E80" s="8">
        <v>0</v>
      </c>
      <c r="F80" s="8">
        <v>92639</v>
      </c>
    </row>
    <row r="81" spans="1:6">
      <c r="A81" s="1" t="s">
        <v>287</v>
      </c>
      <c r="B81" s="8">
        <v>48204</v>
      </c>
      <c r="C81" s="8">
        <v>44435</v>
      </c>
      <c r="D81" s="8">
        <v>39040</v>
      </c>
      <c r="E81" s="8">
        <v>39287</v>
      </c>
      <c r="F81" s="8">
        <v>170966</v>
      </c>
    </row>
    <row r="84" spans="1:6">
      <c r="A84" s="1" t="s">
        <v>306</v>
      </c>
      <c r="B84" s="1" t="s">
        <v>307</v>
      </c>
    </row>
    <row r="85" spans="1:6">
      <c r="B85" s="1" t="s">
        <v>285</v>
      </c>
      <c r="C85" s="1"/>
    </row>
    <row r="86" spans="1:6">
      <c r="A86" s="1" t="s">
        <v>286</v>
      </c>
    </row>
    <row r="87" spans="1:6">
      <c r="B87" s="1" t="s">
        <v>2</v>
      </c>
      <c r="C87" s="1" t="s">
        <v>3</v>
      </c>
      <c r="D87" s="1" t="s">
        <v>0</v>
      </c>
      <c r="E87" s="1" t="s">
        <v>1</v>
      </c>
      <c r="F87" s="1" t="s">
        <v>287</v>
      </c>
    </row>
    <row r="88" spans="1:6">
      <c r="A88" s="1" t="s">
        <v>288</v>
      </c>
      <c r="B88" s="8">
        <v>0</v>
      </c>
      <c r="C88" s="8">
        <v>0</v>
      </c>
      <c r="D88" s="8">
        <v>42900</v>
      </c>
      <c r="E88" s="8">
        <v>56700</v>
      </c>
      <c r="F88" s="8">
        <v>99600</v>
      </c>
    </row>
    <row r="89" spans="1:6">
      <c r="A89" s="1" t="s">
        <v>289</v>
      </c>
      <c r="B89" s="8">
        <v>55800</v>
      </c>
      <c r="C89" s="8">
        <v>63518</v>
      </c>
      <c r="D89" s="8">
        <v>0</v>
      </c>
      <c r="E89" s="8">
        <v>0</v>
      </c>
      <c r="F89" s="8">
        <v>119318</v>
      </c>
    </row>
    <row r="90" spans="1:6">
      <c r="A90" s="1" t="s">
        <v>287</v>
      </c>
      <c r="B90" s="8">
        <v>55800</v>
      </c>
      <c r="C90" s="8">
        <v>63518</v>
      </c>
      <c r="D90" s="8">
        <v>42900</v>
      </c>
      <c r="E90" s="8">
        <v>56700</v>
      </c>
      <c r="F90" s="8">
        <v>218918</v>
      </c>
    </row>
    <row r="93" spans="1:6">
      <c r="A93" s="1" t="s">
        <v>308</v>
      </c>
      <c r="B93" s="1" t="s">
        <v>309</v>
      </c>
    </row>
    <row r="94" spans="1:6">
      <c r="B94" s="1" t="s">
        <v>285</v>
      </c>
      <c r="C94" s="1"/>
    </row>
    <row r="95" spans="1:6">
      <c r="A95" s="1" t="s">
        <v>286</v>
      </c>
    </row>
    <row r="96" spans="1:6">
      <c r="B96" s="1" t="s">
        <v>2</v>
      </c>
      <c r="C96" s="1" t="s">
        <v>3</v>
      </c>
      <c r="D96" s="1" t="s">
        <v>0</v>
      </c>
      <c r="E96" s="1" t="s">
        <v>1</v>
      </c>
      <c r="F96" s="1" t="s">
        <v>287</v>
      </c>
    </row>
    <row r="97" spans="1:6">
      <c r="A97" s="1" t="s">
        <v>288</v>
      </c>
      <c r="B97" s="8">
        <v>0</v>
      </c>
      <c r="C97" s="8">
        <v>0</v>
      </c>
      <c r="D97" s="8">
        <v>65100</v>
      </c>
      <c r="E97" s="8">
        <v>83700</v>
      </c>
      <c r="F97" s="8">
        <v>148800</v>
      </c>
    </row>
    <row r="98" spans="1:6">
      <c r="A98" s="1" t="s">
        <v>289</v>
      </c>
      <c r="B98" s="8">
        <v>82800</v>
      </c>
      <c r="C98" s="8">
        <v>88200</v>
      </c>
      <c r="D98" s="8">
        <v>0</v>
      </c>
      <c r="E98" s="8">
        <v>0</v>
      </c>
      <c r="F98" s="8">
        <v>171000</v>
      </c>
    </row>
    <row r="99" spans="1:6">
      <c r="A99" s="1" t="s">
        <v>287</v>
      </c>
      <c r="B99" s="8">
        <v>82800</v>
      </c>
      <c r="C99" s="8">
        <v>88200</v>
      </c>
      <c r="D99" s="8">
        <v>65100</v>
      </c>
      <c r="E99" s="8">
        <v>83700</v>
      </c>
      <c r="F99" s="8">
        <v>319800</v>
      </c>
    </row>
    <row r="102" spans="1:6">
      <c r="A102" s="1" t="s">
        <v>310</v>
      </c>
      <c r="B102" s="1" t="s">
        <v>311</v>
      </c>
    </row>
    <row r="103" spans="1:6">
      <c r="B103" s="1" t="s">
        <v>285</v>
      </c>
      <c r="C103" s="1"/>
    </row>
    <row r="104" spans="1:6">
      <c r="A104" s="1" t="s">
        <v>286</v>
      </c>
    </row>
    <row r="105" spans="1:6">
      <c r="B105" s="1" t="s">
        <v>2</v>
      </c>
      <c r="C105" s="1" t="s">
        <v>3</v>
      </c>
      <c r="D105" s="1" t="s">
        <v>0</v>
      </c>
      <c r="E105" s="1" t="s">
        <v>1</v>
      </c>
      <c r="F105" s="1" t="s">
        <v>287</v>
      </c>
    </row>
    <row r="106" spans="1:6">
      <c r="A106" s="1" t="s">
        <v>288</v>
      </c>
      <c r="B106" s="8">
        <v>0</v>
      </c>
      <c r="C106" s="8">
        <v>0</v>
      </c>
      <c r="D106" s="8">
        <v>43800</v>
      </c>
      <c r="E106" s="8">
        <v>48300</v>
      </c>
      <c r="F106" s="8">
        <v>92100</v>
      </c>
    </row>
    <row r="107" spans="1:6">
      <c r="A107" s="1" t="s">
        <v>289</v>
      </c>
      <c r="B107" s="8">
        <v>51000</v>
      </c>
      <c r="C107" s="8">
        <v>47400</v>
      </c>
      <c r="D107" s="8">
        <v>0</v>
      </c>
      <c r="E107" s="8">
        <v>0</v>
      </c>
      <c r="F107" s="8">
        <v>98400</v>
      </c>
    </row>
    <row r="108" spans="1:6">
      <c r="A108" s="1" t="s">
        <v>287</v>
      </c>
      <c r="B108" s="8">
        <v>51000</v>
      </c>
      <c r="C108" s="8">
        <v>47400</v>
      </c>
      <c r="D108" s="8">
        <v>43800</v>
      </c>
      <c r="E108" s="8">
        <v>48300</v>
      </c>
      <c r="F108" s="8">
        <v>190500</v>
      </c>
    </row>
    <row r="111" spans="1:6">
      <c r="A111" s="1" t="s">
        <v>312</v>
      </c>
      <c r="B111" s="1" t="s">
        <v>313</v>
      </c>
    </row>
    <row r="112" spans="1:6">
      <c r="B112" s="1" t="s">
        <v>285</v>
      </c>
      <c r="C112" s="1"/>
    </row>
    <row r="113" spans="1:6">
      <c r="A113" s="1" t="s">
        <v>286</v>
      </c>
    </row>
    <row r="114" spans="1:6">
      <c r="B114" s="1" t="s">
        <v>2</v>
      </c>
      <c r="C114" s="1" t="s">
        <v>3</v>
      </c>
      <c r="D114" s="1" t="s">
        <v>0</v>
      </c>
      <c r="E114" s="1" t="s">
        <v>1</v>
      </c>
      <c r="F114" s="1" t="s">
        <v>287</v>
      </c>
    </row>
    <row r="115" spans="1:6">
      <c r="A115" s="1" t="s">
        <v>288</v>
      </c>
      <c r="B115" s="8">
        <v>0</v>
      </c>
      <c r="C115" s="8">
        <v>0</v>
      </c>
      <c r="D115" s="8">
        <v>94995</v>
      </c>
      <c r="E115" s="8">
        <v>101495</v>
      </c>
      <c r="F115" s="8">
        <v>196490</v>
      </c>
    </row>
    <row r="116" spans="1:6">
      <c r="A116" s="1" t="s">
        <v>289</v>
      </c>
      <c r="B116" s="8">
        <v>100162</v>
      </c>
      <c r="C116" s="8">
        <v>102858</v>
      </c>
      <c r="D116" s="8">
        <v>0</v>
      </c>
      <c r="E116" s="8">
        <v>0</v>
      </c>
      <c r="F116" s="8">
        <v>203020</v>
      </c>
    </row>
    <row r="117" spans="1:6">
      <c r="A117" s="1" t="s">
        <v>287</v>
      </c>
      <c r="B117" s="8">
        <v>100162</v>
      </c>
      <c r="C117" s="8">
        <v>102858</v>
      </c>
      <c r="D117" s="8">
        <v>94995</v>
      </c>
      <c r="E117" s="8">
        <v>101495</v>
      </c>
      <c r="F117" s="8">
        <v>399510</v>
      </c>
    </row>
    <row r="120" spans="1:6">
      <c r="A120" s="1" t="s">
        <v>314</v>
      </c>
      <c r="B120" s="1" t="s">
        <v>315</v>
      </c>
    </row>
    <row r="121" spans="1:6">
      <c r="B121" s="1" t="s">
        <v>285</v>
      </c>
      <c r="C121" s="1"/>
    </row>
    <row r="122" spans="1:6">
      <c r="A122" s="1" t="s">
        <v>286</v>
      </c>
    </row>
    <row r="123" spans="1:6">
      <c r="B123" s="1" t="s">
        <v>2</v>
      </c>
      <c r="C123" s="1" t="s">
        <v>0</v>
      </c>
      <c r="D123" s="1" t="s">
        <v>1</v>
      </c>
      <c r="E123" s="1" t="s">
        <v>287</v>
      </c>
    </row>
    <row r="124" spans="1:6">
      <c r="A124" s="1" t="s">
        <v>288</v>
      </c>
      <c r="B124" s="8">
        <v>0</v>
      </c>
      <c r="C124" s="8">
        <v>59500</v>
      </c>
      <c r="D124" s="8">
        <v>67800</v>
      </c>
      <c r="E124" s="8">
        <v>127300</v>
      </c>
    </row>
    <row r="125" spans="1:6">
      <c r="A125" s="1" t="s">
        <v>289</v>
      </c>
      <c r="B125" s="8">
        <v>65700</v>
      </c>
      <c r="C125" s="8">
        <v>0</v>
      </c>
      <c r="D125" s="8">
        <v>0</v>
      </c>
      <c r="E125" s="8">
        <v>65700</v>
      </c>
    </row>
    <row r="126" spans="1:6">
      <c r="A126" s="1" t="s">
        <v>287</v>
      </c>
      <c r="B126" s="8">
        <v>65700</v>
      </c>
      <c r="C126" s="8">
        <v>59500</v>
      </c>
      <c r="D126" s="8">
        <v>67800</v>
      </c>
      <c r="E126" s="8">
        <v>193000</v>
      </c>
    </row>
    <row r="129" spans="1:7" ht="12.75" customHeight="1">
      <c r="A129" s="1" t="s">
        <v>316</v>
      </c>
      <c r="B129" s="1" t="s">
        <v>317</v>
      </c>
    </row>
    <row r="130" spans="1:7" ht="12.75" customHeight="1">
      <c r="B130" s="1" t="s">
        <v>285</v>
      </c>
      <c r="C130" s="1"/>
    </row>
    <row r="131" spans="1:7" ht="12.75" customHeight="1">
      <c r="A131" s="1" t="s">
        <v>286</v>
      </c>
    </row>
    <row r="132" spans="1:7" ht="12.75" customHeight="1">
      <c r="B132" s="1" t="s">
        <v>2</v>
      </c>
      <c r="C132" s="1" t="s">
        <v>3</v>
      </c>
      <c r="D132" s="1" t="s">
        <v>0</v>
      </c>
      <c r="E132" s="1" t="s">
        <v>1</v>
      </c>
      <c r="F132" s="1" t="s">
        <v>287</v>
      </c>
    </row>
    <row r="133" spans="1:7" ht="12.75" customHeight="1">
      <c r="A133" s="1" t="s">
        <v>288</v>
      </c>
      <c r="B133" s="8">
        <v>0</v>
      </c>
      <c r="C133" s="8">
        <v>0</v>
      </c>
      <c r="D133" s="8">
        <v>73800</v>
      </c>
      <c r="E133" s="8">
        <v>104200</v>
      </c>
      <c r="F133" s="8">
        <v>178000</v>
      </c>
    </row>
    <row r="134" spans="1:7" ht="12.75" customHeight="1">
      <c r="A134" s="1" t="s">
        <v>289</v>
      </c>
      <c r="B134" s="8">
        <v>101000</v>
      </c>
      <c r="C134" s="8">
        <v>99300</v>
      </c>
      <c r="D134" s="8">
        <v>0</v>
      </c>
      <c r="E134" s="8">
        <v>0</v>
      </c>
      <c r="F134" s="8">
        <v>200300</v>
      </c>
    </row>
    <row r="135" spans="1:7" ht="12.75" customHeight="1">
      <c r="A135" s="1" t="s">
        <v>287</v>
      </c>
      <c r="B135" s="8">
        <v>101000</v>
      </c>
      <c r="C135" s="8">
        <v>99300</v>
      </c>
      <c r="D135" s="8">
        <v>73800</v>
      </c>
      <c r="E135" s="8">
        <v>104200</v>
      </c>
      <c r="F135" s="8">
        <v>378300</v>
      </c>
    </row>
    <row r="138" spans="1:7" ht="12.75" customHeight="1">
      <c r="A138" s="1" t="s">
        <v>318</v>
      </c>
      <c r="B138" s="1" t="s">
        <v>319</v>
      </c>
    </row>
    <row r="139" spans="1:7" ht="12.75" customHeight="1">
      <c r="B139" s="1" t="s">
        <v>285</v>
      </c>
      <c r="C139" s="1"/>
    </row>
    <row r="140" spans="1:7" ht="12.75" customHeight="1">
      <c r="A140" s="1" t="s">
        <v>286</v>
      </c>
    </row>
    <row r="141" spans="1:7" ht="12.75" customHeight="1">
      <c r="B141" s="1" t="s">
        <v>2</v>
      </c>
      <c r="C141" s="1" t="s">
        <v>3</v>
      </c>
      <c r="D141" s="1" t="s">
        <v>4</v>
      </c>
      <c r="E141" s="1" t="s">
        <v>0</v>
      </c>
      <c r="F141" s="1" t="s">
        <v>1</v>
      </c>
      <c r="G141" s="1" t="s">
        <v>287</v>
      </c>
    </row>
    <row r="142" spans="1:7" ht="12.75" customHeight="1">
      <c r="A142" s="1" t="s">
        <v>288</v>
      </c>
      <c r="B142" s="8">
        <v>0</v>
      </c>
      <c r="C142" s="8">
        <v>0</v>
      </c>
      <c r="D142" s="8">
        <v>0</v>
      </c>
      <c r="E142" s="8">
        <v>171000</v>
      </c>
      <c r="F142" s="8">
        <v>195000</v>
      </c>
      <c r="G142" s="8">
        <v>366000</v>
      </c>
    </row>
    <row r="143" spans="1:7" ht="12.75" customHeight="1">
      <c r="A143" s="1" t="s">
        <v>289</v>
      </c>
      <c r="B143" s="8">
        <v>114600</v>
      </c>
      <c r="C143" s="8">
        <v>104400</v>
      </c>
      <c r="D143" s="8">
        <v>102900</v>
      </c>
      <c r="E143" s="8">
        <v>0</v>
      </c>
      <c r="F143" s="8">
        <v>0</v>
      </c>
      <c r="G143" s="8">
        <v>321900</v>
      </c>
    </row>
    <row r="144" spans="1:7" ht="12.75" customHeight="1">
      <c r="A144" s="1" t="s">
        <v>287</v>
      </c>
      <c r="B144" s="8">
        <v>114600</v>
      </c>
      <c r="C144" s="8">
        <v>104400</v>
      </c>
      <c r="D144" s="8">
        <v>102900</v>
      </c>
      <c r="E144" s="8">
        <v>171000</v>
      </c>
      <c r="F144" s="8">
        <v>195000</v>
      </c>
      <c r="G144" s="8">
        <v>687900</v>
      </c>
    </row>
    <row r="147" spans="1:6">
      <c r="A147" s="1" t="s">
        <v>320</v>
      </c>
      <c r="B147" s="1" t="s">
        <v>321</v>
      </c>
    </row>
    <row r="148" spans="1:6">
      <c r="B148" s="1" t="s">
        <v>285</v>
      </c>
      <c r="C148" s="1"/>
    </row>
    <row r="149" spans="1:6">
      <c r="A149" s="1" t="s">
        <v>286</v>
      </c>
    </row>
    <row r="150" spans="1:6">
      <c r="B150" s="1" t="s">
        <v>2</v>
      </c>
      <c r="C150" s="1" t="s">
        <v>3</v>
      </c>
      <c r="D150" s="1" t="s">
        <v>0</v>
      </c>
      <c r="E150" s="1" t="s">
        <v>1</v>
      </c>
      <c r="F150" s="1" t="s">
        <v>287</v>
      </c>
    </row>
    <row r="151" spans="1:6">
      <c r="A151" s="1" t="s">
        <v>288</v>
      </c>
      <c r="B151" s="8">
        <v>0</v>
      </c>
      <c r="C151" s="8">
        <v>0</v>
      </c>
      <c r="D151" s="8">
        <v>45372</v>
      </c>
      <c r="E151" s="8">
        <v>50114</v>
      </c>
      <c r="F151" s="8">
        <v>95486</v>
      </c>
    </row>
    <row r="152" spans="1:6">
      <c r="A152" s="1" t="s">
        <v>289</v>
      </c>
      <c r="B152" s="8">
        <v>47380</v>
      </c>
      <c r="C152" s="8">
        <v>41908</v>
      </c>
      <c r="D152" s="8">
        <v>0</v>
      </c>
      <c r="E152" s="8">
        <v>0</v>
      </c>
      <c r="F152" s="8">
        <v>89288</v>
      </c>
    </row>
    <row r="153" spans="1:6">
      <c r="A153" s="1" t="s">
        <v>287</v>
      </c>
      <c r="B153" s="8">
        <v>47380</v>
      </c>
      <c r="C153" s="8">
        <v>41908</v>
      </c>
      <c r="D153" s="8">
        <v>45372</v>
      </c>
      <c r="E153" s="8">
        <v>50114</v>
      </c>
      <c r="F153" s="8">
        <v>184774</v>
      </c>
    </row>
    <row r="156" spans="1:6">
      <c r="A156" s="1" t="s">
        <v>322</v>
      </c>
      <c r="B156" s="1" t="s">
        <v>323</v>
      </c>
    </row>
    <row r="157" spans="1:6">
      <c r="B157" s="1" t="s">
        <v>285</v>
      </c>
      <c r="C157" s="1"/>
    </row>
    <row r="158" spans="1:6">
      <c r="A158" s="1" t="s">
        <v>286</v>
      </c>
    </row>
    <row r="159" spans="1:6">
      <c r="B159" s="1" t="s">
        <v>2</v>
      </c>
      <c r="C159" s="1" t="s">
        <v>3</v>
      </c>
      <c r="D159" s="1" t="s">
        <v>0</v>
      </c>
      <c r="E159" s="1" t="s">
        <v>1</v>
      </c>
      <c r="F159" s="1" t="s">
        <v>287</v>
      </c>
    </row>
    <row r="160" spans="1:6">
      <c r="A160" s="1" t="s">
        <v>288</v>
      </c>
      <c r="B160" s="8">
        <v>0</v>
      </c>
      <c r="C160" s="8">
        <v>0</v>
      </c>
      <c r="D160" s="8">
        <v>45600</v>
      </c>
      <c r="E160" s="8">
        <v>50700</v>
      </c>
      <c r="F160" s="8">
        <v>96300</v>
      </c>
    </row>
    <row r="161" spans="1:6">
      <c r="A161" s="1" t="s">
        <v>289</v>
      </c>
      <c r="B161" s="8">
        <v>39300</v>
      </c>
      <c r="C161" s="8">
        <v>45340</v>
      </c>
      <c r="D161" s="8">
        <v>0</v>
      </c>
      <c r="E161" s="8">
        <v>0</v>
      </c>
      <c r="F161" s="8">
        <v>84640</v>
      </c>
    </row>
    <row r="162" spans="1:6">
      <c r="A162" s="1" t="s">
        <v>287</v>
      </c>
      <c r="B162" s="8">
        <v>39300</v>
      </c>
      <c r="C162" s="8">
        <v>45340</v>
      </c>
      <c r="D162" s="8">
        <v>45600</v>
      </c>
      <c r="E162" s="8">
        <v>50700</v>
      </c>
      <c r="F162" s="8">
        <v>180940</v>
      </c>
    </row>
    <row r="165" spans="1:6">
      <c r="A165" s="1" t="s">
        <v>324</v>
      </c>
      <c r="B165" s="1" t="s">
        <v>325</v>
      </c>
    </row>
    <row r="166" spans="1:6">
      <c r="B166" s="1" t="s">
        <v>285</v>
      </c>
      <c r="C166" s="1"/>
    </row>
    <row r="167" spans="1:6">
      <c r="A167" s="1" t="s">
        <v>286</v>
      </c>
    </row>
    <row r="168" spans="1:6">
      <c r="B168" s="1" t="s">
        <v>2</v>
      </c>
      <c r="C168" s="1" t="s">
        <v>3</v>
      </c>
      <c r="D168" s="1" t="s">
        <v>0</v>
      </c>
      <c r="E168" s="1" t="s">
        <v>1</v>
      </c>
      <c r="F168" s="1" t="s">
        <v>287</v>
      </c>
    </row>
    <row r="169" spans="1:6">
      <c r="A169" s="1" t="s">
        <v>288</v>
      </c>
      <c r="B169" s="8">
        <v>0</v>
      </c>
      <c r="C169" s="8">
        <v>0</v>
      </c>
      <c r="D169" s="8">
        <v>151920</v>
      </c>
      <c r="E169" s="8">
        <v>183600</v>
      </c>
      <c r="F169" s="8">
        <v>335520</v>
      </c>
    </row>
    <row r="170" spans="1:6">
      <c r="A170" s="1" t="s">
        <v>289</v>
      </c>
      <c r="B170" s="8">
        <v>182160</v>
      </c>
      <c r="C170" s="8">
        <v>170640</v>
      </c>
      <c r="D170" s="8">
        <v>0</v>
      </c>
      <c r="E170" s="8">
        <v>0</v>
      </c>
      <c r="F170" s="8">
        <v>352800</v>
      </c>
    </row>
    <row r="171" spans="1:6">
      <c r="A171" s="1" t="s">
        <v>287</v>
      </c>
      <c r="B171" s="8">
        <v>182160</v>
      </c>
      <c r="C171" s="8">
        <v>170640</v>
      </c>
      <c r="D171" s="8">
        <v>151920</v>
      </c>
      <c r="E171" s="8">
        <v>183600</v>
      </c>
      <c r="F171" s="8">
        <v>688320</v>
      </c>
    </row>
    <row r="174" spans="1:6">
      <c r="A174" s="1" t="s">
        <v>326</v>
      </c>
      <c r="B174" s="1" t="s">
        <v>327</v>
      </c>
    </row>
    <row r="175" spans="1:6">
      <c r="B175" s="1" t="s">
        <v>285</v>
      </c>
      <c r="C175" s="1"/>
    </row>
    <row r="176" spans="1:6">
      <c r="A176" s="1" t="s">
        <v>286</v>
      </c>
    </row>
    <row r="177" spans="1:7" ht="12.75" customHeight="1">
      <c r="B177" s="1" t="s">
        <v>2</v>
      </c>
      <c r="C177" s="1" t="s">
        <v>3</v>
      </c>
      <c r="D177" s="1" t="s">
        <v>0</v>
      </c>
      <c r="E177" s="1" t="s">
        <v>1</v>
      </c>
      <c r="F177" s="1" t="s">
        <v>287</v>
      </c>
    </row>
    <row r="178" spans="1:7" ht="12.75" customHeight="1">
      <c r="A178" s="1" t="s">
        <v>288</v>
      </c>
      <c r="B178" s="8">
        <v>0</v>
      </c>
      <c r="C178" s="8">
        <v>0</v>
      </c>
      <c r="D178" s="8">
        <v>179100</v>
      </c>
      <c r="E178" s="8">
        <v>190200</v>
      </c>
      <c r="F178" s="8">
        <v>369300</v>
      </c>
    </row>
    <row r="179" spans="1:7" ht="12.75" customHeight="1">
      <c r="A179" s="1" t="s">
        <v>289</v>
      </c>
      <c r="B179" s="8">
        <v>173100</v>
      </c>
      <c r="C179" s="8">
        <v>0</v>
      </c>
      <c r="D179" s="8">
        <v>0</v>
      </c>
      <c r="E179" s="8">
        <v>0</v>
      </c>
      <c r="F179" s="8">
        <v>173100</v>
      </c>
    </row>
    <row r="180" spans="1:7" ht="12.75" customHeight="1">
      <c r="A180" s="1" t="s">
        <v>287</v>
      </c>
      <c r="B180" s="8">
        <v>173100</v>
      </c>
      <c r="C180" s="8">
        <v>0</v>
      </c>
      <c r="D180" s="8">
        <v>179100</v>
      </c>
      <c r="E180" s="8">
        <v>190200</v>
      </c>
      <c r="F180" s="8">
        <v>542400</v>
      </c>
    </row>
    <row r="183" spans="1:7" ht="12.75" customHeight="1">
      <c r="A183" s="1" t="s">
        <v>328</v>
      </c>
    </row>
    <row r="184" spans="1:7" ht="12.75" customHeight="1">
      <c r="A184" s="1" t="s">
        <v>329</v>
      </c>
      <c r="B184" s="1" t="s">
        <v>330</v>
      </c>
    </row>
    <row r="185" spans="1:7" ht="12.75" customHeight="1">
      <c r="B185" s="1" t="s">
        <v>285</v>
      </c>
      <c r="C185" s="1"/>
    </row>
    <row r="186" spans="1:7" ht="12.75" customHeight="1">
      <c r="A186" s="1" t="s">
        <v>286</v>
      </c>
    </row>
    <row r="187" spans="1:7" ht="12.75" customHeight="1">
      <c r="B187" s="1" t="s">
        <v>2</v>
      </c>
      <c r="C187" s="1" t="s">
        <v>3</v>
      </c>
      <c r="D187" s="1" t="s">
        <v>4</v>
      </c>
      <c r="E187" s="1" t="s">
        <v>0</v>
      </c>
      <c r="F187" s="1" t="s">
        <v>1</v>
      </c>
      <c r="G187" s="1" t="s">
        <v>287</v>
      </c>
    </row>
    <row r="188" spans="1:7" ht="12.75" customHeight="1">
      <c r="A188" s="1" t="s">
        <v>288</v>
      </c>
      <c r="B188" s="8">
        <v>0</v>
      </c>
      <c r="C188" s="8">
        <v>0</v>
      </c>
      <c r="D188" s="8">
        <v>0</v>
      </c>
      <c r="E188" s="8">
        <v>1428971</v>
      </c>
      <c r="F188" s="8">
        <v>1645016</v>
      </c>
      <c r="G188" s="8">
        <v>3073987</v>
      </c>
    </row>
    <row r="189" spans="1:7" ht="12.75" customHeight="1">
      <c r="A189" s="1" t="s">
        <v>289</v>
      </c>
      <c r="B189" s="8">
        <v>1532124</v>
      </c>
      <c r="C189" s="8">
        <v>1298346</v>
      </c>
      <c r="D189" s="8">
        <v>250745</v>
      </c>
      <c r="E189" s="8">
        <v>0</v>
      </c>
      <c r="F189" s="8">
        <v>0</v>
      </c>
      <c r="G189" s="8">
        <v>3081215</v>
      </c>
    </row>
    <row r="190" spans="1:7" ht="12.75" customHeight="1">
      <c r="A190" s="1" t="s">
        <v>287</v>
      </c>
      <c r="B190" s="8">
        <v>1532124</v>
      </c>
      <c r="C190" s="8">
        <v>1298346</v>
      </c>
      <c r="D190" s="8">
        <v>250745</v>
      </c>
      <c r="E190" s="8">
        <v>1428971</v>
      </c>
      <c r="F190" s="8">
        <v>1645016</v>
      </c>
      <c r="G190" s="8">
        <v>6155202</v>
      </c>
    </row>
    <row r="193" spans="1:3">
      <c r="A193" s="1"/>
    </row>
    <row r="194" spans="1:3">
      <c r="A194" s="1"/>
      <c r="B194" s="1"/>
      <c r="C194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J15" sqref="J15"/>
    </sheetView>
  </sheetViews>
  <sheetFormatPr defaultRowHeight="12.75"/>
  <cols>
    <col min="1" max="1" width="34.140625" customWidth="1"/>
    <col min="2" max="2" width="9.5703125" customWidth="1"/>
    <col min="3" max="5" width="9" customWidth="1"/>
    <col min="6" max="6" width="8" customWidth="1"/>
    <col min="7" max="7" width="7.85546875" customWidth="1"/>
  </cols>
  <sheetData>
    <row r="1" spans="1:7">
      <c r="A1" s="142" t="s">
        <v>14</v>
      </c>
      <c r="B1" s="143"/>
      <c r="C1" s="143"/>
      <c r="D1" s="143"/>
      <c r="E1" s="143"/>
      <c r="F1" s="143"/>
      <c r="G1" s="143"/>
    </row>
    <row r="2" spans="1:7">
      <c r="A2" s="10"/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20" t="s">
        <v>12</v>
      </c>
    </row>
    <row r="3" spans="1:7">
      <c r="A3" s="12" t="s">
        <v>275</v>
      </c>
      <c r="B3" s="13">
        <v>52500</v>
      </c>
      <c r="C3" s="13">
        <v>104400</v>
      </c>
      <c r="D3" s="13">
        <v>53400</v>
      </c>
      <c r="E3" s="13">
        <v>64200</v>
      </c>
      <c r="F3" s="13">
        <v>64500</v>
      </c>
      <c r="G3" s="14">
        <f>SUM(B3:F3)</f>
        <v>339000</v>
      </c>
    </row>
    <row r="4" spans="1:7">
      <c r="A4" s="15" t="s">
        <v>276</v>
      </c>
      <c r="B4" s="14">
        <v>62057</v>
      </c>
      <c r="C4" s="14">
        <v>73970</v>
      </c>
      <c r="D4" s="14">
        <v>75857</v>
      </c>
      <c r="E4" s="14">
        <v>77336</v>
      </c>
      <c r="F4" s="14"/>
      <c r="G4" s="14">
        <f>SUM(B4:F4)</f>
        <v>289220</v>
      </c>
    </row>
    <row r="5" spans="1:7">
      <c r="A5" s="14" t="s">
        <v>6</v>
      </c>
      <c r="B5" s="16">
        <f t="shared" ref="B5:G5" si="0">(B4-B3)/B3</f>
        <v>0.18203809523809525</v>
      </c>
      <c r="C5" s="16">
        <f t="shared" si="0"/>
        <v>-0.29147509578544062</v>
      </c>
      <c r="D5" s="16">
        <f t="shared" si="0"/>
        <v>0.42054307116104866</v>
      </c>
      <c r="E5" s="16">
        <f t="shared" si="0"/>
        <v>0.20461059190031153</v>
      </c>
      <c r="F5" s="16">
        <f t="shared" si="0"/>
        <v>-1</v>
      </c>
      <c r="G5" s="16">
        <f t="shared" si="0"/>
        <v>-0.14684365781710915</v>
      </c>
    </row>
    <row r="6" spans="1:7">
      <c r="A6" s="14" t="s">
        <v>7</v>
      </c>
      <c r="B6" s="16"/>
      <c r="C6" s="16">
        <f>(SUM(B4:C4)-SUM(B3:C3))/SUM(B3:C3)</f>
        <v>-0.13303377947737413</v>
      </c>
      <c r="D6" s="16">
        <f>(SUM(B4:D4)-SUM(B3:D3))/SUM(B3:D3)</f>
        <v>7.5320970042796007E-3</v>
      </c>
      <c r="E6" s="16">
        <f>(SUM(B4:E4)-SUM(B3:E3))/SUM(B3:E3)</f>
        <v>5.3624772313296903E-2</v>
      </c>
      <c r="F6" s="16">
        <f>(SUM(B4:F4)-SUM(B3:F3))/SUM(B3:F3)</f>
        <v>-0.14684365781710915</v>
      </c>
      <c r="G6" s="16">
        <f>(SUM(B4:G4)-SUM(B3:G3))/SUM(B3:G3)</f>
        <v>-0.14684365781710915</v>
      </c>
    </row>
  </sheetData>
  <mergeCells count="1">
    <mergeCell ref="A1:G1"/>
  </mergeCells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J23" sqref="J23"/>
    </sheetView>
  </sheetViews>
  <sheetFormatPr defaultRowHeight="12.75"/>
  <cols>
    <col min="1" max="1" width="34.140625" customWidth="1"/>
    <col min="2" max="2" width="9.5703125" customWidth="1"/>
    <col min="3" max="5" width="9" customWidth="1"/>
    <col min="6" max="6" width="8" customWidth="1"/>
    <col min="7" max="7" width="7.85546875" customWidth="1"/>
    <col min="10" max="11" width="10.7109375" bestFit="1" customWidth="1"/>
    <col min="12" max="12" width="6" bestFit="1" customWidth="1"/>
  </cols>
  <sheetData>
    <row r="1" spans="1:7">
      <c r="A1" s="142" t="s">
        <v>241</v>
      </c>
      <c r="B1" s="143"/>
      <c r="C1" s="143"/>
      <c r="D1" s="143"/>
      <c r="E1" s="143"/>
      <c r="F1" s="143"/>
      <c r="G1" s="143"/>
    </row>
    <row r="2" spans="1:7">
      <c r="A2" s="10"/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20" t="s">
        <v>12</v>
      </c>
    </row>
    <row r="3" spans="1:7">
      <c r="A3" s="12" t="s">
        <v>275</v>
      </c>
      <c r="B3" s="13">
        <v>24200</v>
      </c>
      <c r="C3" s="13">
        <v>26600</v>
      </c>
      <c r="D3" s="13">
        <v>22050</v>
      </c>
      <c r="E3" s="13">
        <v>21250</v>
      </c>
      <c r="F3" s="13">
        <v>22600</v>
      </c>
      <c r="G3" s="14">
        <f>SUM(B3:F3)</f>
        <v>116700</v>
      </c>
    </row>
    <row r="4" spans="1:7">
      <c r="A4" s="15" t="s">
        <v>276</v>
      </c>
      <c r="B4" s="14">
        <v>24700</v>
      </c>
      <c r="C4" s="14">
        <v>21700</v>
      </c>
      <c r="D4" s="14">
        <v>23550</v>
      </c>
      <c r="E4" s="14">
        <v>19500</v>
      </c>
      <c r="F4" s="14"/>
      <c r="G4" s="14">
        <f>SUM(B4:F4)</f>
        <v>89450</v>
      </c>
    </row>
    <row r="5" spans="1:7">
      <c r="A5" s="14" t="s">
        <v>6</v>
      </c>
      <c r="B5" s="16">
        <f t="shared" ref="B5:G5" si="0">(B4-B3)/B3</f>
        <v>2.0661157024793389E-2</v>
      </c>
      <c r="C5" s="16">
        <f t="shared" si="0"/>
        <v>-0.18421052631578946</v>
      </c>
      <c r="D5" s="16">
        <f t="shared" si="0"/>
        <v>6.8027210884353748E-2</v>
      </c>
      <c r="E5" s="16">
        <f t="shared" si="0"/>
        <v>-8.2352941176470587E-2</v>
      </c>
      <c r="F5" s="16">
        <f t="shared" si="0"/>
        <v>-1</v>
      </c>
      <c r="G5" s="16">
        <f t="shared" si="0"/>
        <v>-0.23350471293916025</v>
      </c>
    </row>
    <row r="6" spans="1:7">
      <c r="A6" s="14" t="s">
        <v>7</v>
      </c>
      <c r="B6" s="16"/>
      <c r="C6" s="16">
        <f>(SUM(B4:C4)-SUM(B3:C3))/SUM(B3:C3)</f>
        <v>-8.6614173228346455E-2</v>
      </c>
      <c r="D6" s="16">
        <f>(SUM(B4:D4)-SUM(B3:D3))/SUM(B3:D3)</f>
        <v>-3.9807824296499657E-2</v>
      </c>
      <c r="E6" s="16">
        <f>(SUM(B4:E4)-SUM(B3:E3))/SUM(B3:E3)</f>
        <v>-4.9415515409139216E-2</v>
      </c>
      <c r="F6" s="16">
        <f>(SUM(B4:F4)-SUM(B3:F3))/SUM(B3:F3)</f>
        <v>-0.23350471293916025</v>
      </c>
      <c r="G6" s="16">
        <f>(SUM(B4:G4)-SUM(B3:G3))/SUM(B3:G3)</f>
        <v>-0.23350471293916025</v>
      </c>
    </row>
  </sheetData>
  <mergeCells count="1">
    <mergeCell ref="A1:G1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zoomScaleNormal="100" workbookViewId="0">
      <selection activeCell="F4" sqref="F4"/>
    </sheetView>
  </sheetViews>
  <sheetFormatPr defaultRowHeight="12.75"/>
  <cols>
    <col min="1" max="1" width="34" customWidth="1"/>
    <col min="2" max="2" width="7.7109375" bestFit="1" customWidth="1"/>
    <col min="3" max="3" width="7.5703125" bestFit="1" customWidth="1"/>
    <col min="4" max="6" width="8" bestFit="1" customWidth="1"/>
    <col min="7" max="7" width="7.5703125" bestFit="1" customWidth="1"/>
  </cols>
  <sheetData>
    <row r="1" spans="1:8">
      <c r="A1" s="144" t="s">
        <v>5</v>
      </c>
      <c r="B1" s="144"/>
      <c r="C1" s="144"/>
      <c r="D1" s="144"/>
      <c r="E1" s="144"/>
      <c r="F1" s="144"/>
      <c r="G1" s="144"/>
    </row>
    <row r="2" spans="1:8">
      <c r="A2" s="10"/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20" t="s">
        <v>8</v>
      </c>
    </row>
    <row r="3" spans="1:8">
      <c r="A3" s="12" t="s">
        <v>275</v>
      </c>
      <c r="B3" s="13">
        <v>40500</v>
      </c>
      <c r="C3" s="13">
        <v>38100</v>
      </c>
      <c r="D3" s="13">
        <v>43240</v>
      </c>
      <c r="E3" s="13">
        <v>33300</v>
      </c>
      <c r="F3" s="13">
        <v>40800</v>
      </c>
      <c r="G3" s="14">
        <f>SUM(B3:F3)</f>
        <v>195940</v>
      </c>
      <c r="H3" s="17"/>
    </row>
    <row r="4" spans="1:8">
      <c r="A4" s="15" t="s">
        <v>276</v>
      </c>
      <c r="B4" s="14">
        <v>45600</v>
      </c>
      <c r="C4" s="14">
        <v>50700</v>
      </c>
      <c r="D4" s="14">
        <v>39300</v>
      </c>
      <c r="E4" s="14">
        <v>45340</v>
      </c>
      <c r="F4" s="14"/>
      <c r="G4" s="14">
        <f>SUM(B4:F4)</f>
        <v>180940</v>
      </c>
      <c r="H4" s="17"/>
    </row>
    <row r="5" spans="1:8">
      <c r="A5" s="14" t="s">
        <v>6</v>
      </c>
      <c r="B5" s="16">
        <f t="shared" ref="B5:G5" si="0">(B4-B3)/B3</f>
        <v>0.12592592592592591</v>
      </c>
      <c r="C5" s="16">
        <f t="shared" si="0"/>
        <v>0.33070866141732286</v>
      </c>
      <c r="D5" s="16">
        <f t="shared" si="0"/>
        <v>-9.1119333950046247E-2</v>
      </c>
      <c r="E5" s="16">
        <f t="shared" si="0"/>
        <v>0.36156156156156155</v>
      </c>
      <c r="F5" s="16">
        <f t="shared" si="0"/>
        <v>-1</v>
      </c>
      <c r="G5" s="16">
        <f t="shared" si="0"/>
        <v>-7.6554047157293054E-2</v>
      </c>
      <c r="H5" s="18"/>
    </row>
    <row r="6" spans="1:8">
      <c r="A6" s="14" t="s">
        <v>7</v>
      </c>
      <c r="B6" s="16"/>
      <c r="C6" s="16">
        <f>(SUM(B4:C4)-SUM(B3:C3))/SUM(B3:C3)</f>
        <v>0.22519083969465647</v>
      </c>
      <c r="D6" s="16">
        <f>(SUM(B4:D4)-SUM(B3:D3))/SUM(B3:D3)</f>
        <v>0.11293499671700591</v>
      </c>
      <c r="E6" s="16">
        <f>(SUM(B4:E4)-SUM(B3:E3))/SUM(B3:E3)</f>
        <v>0.16630140518241587</v>
      </c>
      <c r="F6" s="16">
        <f>(SUM(B4:F4)-SUM(B3:F3))/SUM(B3:F3)</f>
        <v>-7.6554047157293054E-2</v>
      </c>
      <c r="G6" s="16">
        <f>(SUM(B4:G4)-SUM(B3:G3))/SUM(B3:G3)</f>
        <v>-7.6554047157293054E-2</v>
      </c>
      <c r="H6" s="19"/>
    </row>
    <row r="7" spans="1:8">
      <c r="H7" s="17"/>
    </row>
  </sheetData>
  <mergeCells count="1">
    <mergeCell ref="A1:G1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"/>
  <sheetViews>
    <sheetView zoomScaleNormal="100" workbookViewId="0">
      <selection activeCell="I11" sqref="I11"/>
    </sheetView>
  </sheetViews>
  <sheetFormatPr defaultRowHeight="12.75"/>
  <cols>
    <col min="1" max="1" width="33" customWidth="1"/>
    <col min="6" max="6" width="10.7109375" bestFit="1" customWidth="1"/>
  </cols>
  <sheetData>
    <row r="1" spans="1:7">
      <c r="A1" s="144" t="s">
        <v>29</v>
      </c>
      <c r="B1" s="144"/>
      <c r="C1" s="144"/>
      <c r="D1" s="144"/>
      <c r="E1" s="144"/>
      <c r="F1" s="144"/>
      <c r="G1" s="144"/>
    </row>
    <row r="2" spans="1:7">
      <c r="A2" s="10"/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20" t="s">
        <v>8</v>
      </c>
    </row>
    <row r="3" spans="1:7">
      <c r="A3" s="12" t="s">
        <v>275</v>
      </c>
      <c r="B3" s="13">
        <v>180600</v>
      </c>
      <c r="C3" s="13">
        <v>198600</v>
      </c>
      <c r="D3" s="13">
        <v>164700</v>
      </c>
      <c r="E3" s="13">
        <v>179100</v>
      </c>
      <c r="F3" s="13">
        <v>197700</v>
      </c>
      <c r="G3" s="14">
        <f>SUM(B3:F3)</f>
        <v>920700</v>
      </c>
    </row>
    <row r="4" spans="1:7">
      <c r="A4" s="15" t="s">
        <v>276</v>
      </c>
      <c r="B4" s="14">
        <v>179100</v>
      </c>
      <c r="C4" s="14">
        <v>190200</v>
      </c>
      <c r="D4" s="14">
        <v>173100</v>
      </c>
      <c r="E4" s="14"/>
      <c r="F4" s="14"/>
      <c r="G4" s="14">
        <f>SUM(B4:F4)</f>
        <v>542400</v>
      </c>
    </row>
    <row r="5" spans="1:7">
      <c r="A5" s="14" t="s">
        <v>6</v>
      </c>
      <c r="B5" s="16">
        <f t="shared" ref="B5:G5" si="0">(B4-B3)/B3</f>
        <v>-8.3056478405315621E-3</v>
      </c>
      <c r="C5" s="16">
        <f t="shared" si="0"/>
        <v>-4.2296072507552872E-2</v>
      </c>
      <c r="D5" s="16">
        <f t="shared" si="0"/>
        <v>5.1001821493624776E-2</v>
      </c>
      <c r="E5" s="16">
        <f t="shared" si="0"/>
        <v>-1</v>
      </c>
      <c r="F5" s="16">
        <f t="shared" si="0"/>
        <v>-1</v>
      </c>
      <c r="G5" s="16">
        <f t="shared" si="0"/>
        <v>-0.41088302378624958</v>
      </c>
    </row>
    <row r="6" spans="1:7">
      <c r="A6" s="14" t="s">
        <v>7</v>
      </c>
      <c r="B6" s="16"/>
      <c r="C6" s="16">
        <f>(SUM(B4:C4)-SUM(B3:C3))/SUM(B3:C3)</f>
        <v>-2.6107594936708861E-2</v>
      </c>
      <c r="D6" s="130">
        <f>(SUM(B4:D4)-SUM(B3:D3))/SUM(B3:D3)</f>
        <v>-2.7578599007170436E-3</v>
      </c>
      <c r="E6" s="16">
        <f>(SUM(B4:E4)-SUM(B3:E3))/SUM(B3:E3)</f>
        <v>-0.24979253112033195</v>
      </c>
      <c r="F6" s="16">
        <f>(SUM(B4:F4)-SUM(B3:F3))/SUM(B3:F3)</f>
        <v>-0.41088302378624958</v>
      </c>
      <c r="G6" s="16">
        <f>(SUM(B4:G4)-SUM(B3:G3))/SUM(B3:G3)</f>
        <v>-0.41088302378624958</v>
      </c>
    </row>
  </sheetData>
  <mergeCells count="1">
    <mergeCell ref="A1:G1"/>
  </mergeCells>
  <pageMargins left="0.7" right="0.7" top="0.75" bottom="0.75" header="0.3" footer="0.3"/>
  <pageSetup scale="9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zoomScaleNormal="100" workbookViewId="0">
      <selection activeCell="F4" sqref="F4"/>
    </sheetView>
  </sheetViews>
  <sheetFormatPr defaultRowHeight="12.75"/>
  <cols>
    <col min="1" max="1" width="34.28515625" bestFit="1" customWidth="1"/>
    <col min="2" max="3" width="8" bestFit="1" customWidth="1"/>
    <col min="4" max="5" width="7.7109375" bestFit="1" customWidth="1"/>
    <col min="6" max="6" width="8" bestFit="1" customWidth="1"/>
    <col min="7" max="7" width="8.42578125" customWidth="1"/>
  </cols>
  <sheetData>
    <row r="1" spans="1:7">
      <c r="A1" s="143" t="s">
        <v>9</v>
      </c>
      <c r="B1" s="143"/>
      <c r="C1" s="143"/>
      <c r="D1" s="143"/>
      <c r="E1" s="143"/>
      <c r="F1" s="143"/>
      <c r="G1" s="143"/>
    </row>
    <row r="2" spans="1:7">
      <c r="A2" s="10"/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20" t="s">
        <v>8</v>
      </c>
    </row>
    <row r="3" spans="1:7">
      <c r="A3" s="12" t="s">
        <v>275</v>
      </c>
      <c r="B3" s="13">
        <v>40640</v>
      </c>
      <c r="C3" s="13">
        <v>40320</v>
      </c>
      <c r="D3" s="13">
        <v>50880</v>
      </c>
      <c r="E3" s="13">
        <v>49760</v>
      </c>
      <c r="F3" s="13">
        <v>42400</v>
      </c>
      <c r="G3" s="14">
        <f>SUM(B3:F3)</f>
        <v>224000</v>
      </c>
    </row>
    <row r="4" spans="1:7">
      <c r="A4" s="15" t="s">
        <v>276</v>
      </c>
      <c r="B4" s="14">
        <v>39040</v>
      </c>
      <c r="C4" s="14">
        <v>39287</v>
      </c>
      <c r="D4" s="14">
        <v>48204</v>
      </c>
      <c r="E4" s="14">
        <v>44435</v>
      </c>
      <c r="F4" s="14"/>
      <c r="G4" s="14">
        <f>SUM(B4:F4)</f>
        <v>170966</v>
      </c>
    </row>
    <row r="5" spans="1:7">
      <c r="A5" s="14" t="s">
        <v>6</v>
      </c>
      <c r="B5" s="16">
        <f t="shared" ref="B5:G5" si="0">(B4-B3)/B3</f>
        <v>-3.937007874015748E-2</v>
      </c>
      <c r="C5" s="16">
        <f t="shared" si="0"/>
        <v>-2.5620039682539682E-2</v>
      </c>
      <c r="D5" s="16">
        <f t="shared" si="0"/>
        <v>-5.2594339622641512E-2</v>
      </c>
      <c r="E5" s="16">
        <f t="shared" si="0"/>
        <v>-0.10701366559485531</v>
      </c>
      <c r="F5" s="16">
        <f t="shared" si="0"/>
        <v>-1</v>
      </c>
      <c r="G5" s="16">
        <f t="shared" si="0"/>
        <v>-0.23675892857142858</v>
      </c>
    </row>
    <row r="6" spans="1:7">
      <c r="A6" s="14" t="s">
        <v>7</v>
      </c>
      <c r="B6" s="16"/>
      <c r="C6" s="16">
        <f>(SUM(B4:C4)-SUM(B3:C3))/SUM(B3:C3)</f>
        <v>-3.2522233201581027E-2</v>
      </c>
      <c r="D6" s="16">
        <f>(SUM(B4:D4)-SUM(B3:D3))/SUM(B3:D3)</f>
        <v>-4.0268507281553401E-2</v>
      </c>
      <c r="E6" s="16">
        <f>(SUM(B4:E4)-SUM(B3:E3))/SUM(B3:E3)</f>
        <v>-5.8557268722466957E-2</v>
      </c>
      <c r="F6" s="16">
        <f>(SUM(B4:F4)-SUM(B3:F3))/SUM(B3:F3)</f>
        <v>-0.23675892857142858</v>
      </c>
      <c r="G6" s="16">
        <f>(SUM(B4:G4)-SUM(B3:G3))/SUM(B3:G3)</f>
        <v>-0.23675892857142858</v>
      </c>
    </row>
  </sheetData>
  <mergeCells count="1">
    <mergeCell ref="A1:G1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zoomScaleNormal="100" workbookViewId="0">
      <selection activeCell="F4" sqref="F4"/>
    </sheetView>
  </sheetViews>
  <sheetFormatPr defaultRowHeight="12.75"/>
  <cols>
    <col min="1" max="1" width="33.140625" customWidth="1"/>
    <col min="6" max="6" width="9.7109375" bestFit="1" customWidth="1"/>
  </cols>
  <sheetData>
    <row r="1" spans="1:7">
      <c r="A1" s="144" t="s">
        <v>266</v>
      </c>
      <c r="B1" s="144"/>
      <c r="C1" s="144"/>
      <c r="D1" s="144"/>
      <c r="E1" s="144"/>
      <c r="F1" s="144"/>
      <c r="G1" s="144"/>
    </row>
    <row r="2" spans="1:7">
      <c r="A2" s="10"/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20" t="s">
        <v>8</v>
      </c>
    </row>
    <row r="3" spans="1:7">
      <c r="A3" s="12" t="s">
        <v>275</v>
      </c>
      <c r="B3" s="13">
        <v>37000</v>
      </c>
      <c r="C3" s="13">
        <v>45400</v>
      </c>
      <c r="D3" s="13">
        <v>43600</v>
      </c>
      <c r="E3" s="13">
        <v>45400</v>
      </c>
      <c r="F3" s="13">
        <v>45000</v>
      </c>
      <c r="G3" s="14">
        <f>SUM(B3:F3)</f>
        <v>216400</v>
      </c>
    </row>
    <row r="4" spans="1:7">
      <c r="A4" s="15" t="s">
        <v>276</v>
      </c>
      <c r="B4" s="14">
        <v>45372</v>
      </c>
      <c r="C4" s="14">
        <v>50114</v>
      </c>
      <c r="D4" s="14">
        <v>47380</v>
      </c>
      <c r="E4" s="14">
        <v>41908</v>
      </c>
      <c r="F4" s="14"/>
      <c r="G4" s="14">
        <f>SUM(B4:F4)</f>
        <v>184774</v>
      </c>
    </row>
    <row r="5" spans="1:7">
      <c r="A5" s="14" t="s">
        <v>6</v>
      </c>
      <c r="B5" s="16">
        <f t="shared" ref="B5:G5" si="0">(B4-B3)/B3</f>
        <v>0.22627027027027027</v>
      </c>
      <c r="C5" s="16">
        <f t="shared" si="0"/>
        <v>0.10383259911894273</v>
      </c>
      <c r="D5" s="16">
        <f t="shared" si="0"/>
        <v>8.6697247706422023E-2</v>
      </c>
      <c r="E5" s="16">
        <f t="shared" si="0"/>
        <v>-7.6916299559471366E-2</v>
      </c>
      <c r="F5" s="16">
        <f t="shared" si="0"/>
        <v>-1</v>
      </c>
      <c r="G5" s="16">
        <f t="shared" si="0"/>
        <v>-0.14614602587800371</v>
      </c>
    </row>
    <row r="6" spans="1:7">
      <c r="A6" s="14" t="s">
        <v>7</v>
      </c>
      <c r="B6" s="16"/>
      <c r="C6" s="16">
        <f>(SUM(B4:C4)-SUM(B3:C3))/SUM(B3:C3)</f>
        <v>0.15881067961165049</v>
      </c>
      <c r="D6" s="16">
        <f>(SUM(B4:D4)-SUM(B3:D3))/SUM(B3:D3)</f>
        <v>0.13385714285714287</v>
      </c>
      <c r="E6" s="16">
        <f>(SUM(B4:E4)-SUM(B3:E3))/SUM(B3:E3)</f>
        <v>7.802800466744457E-2</v>
      </c>
      <c r="F6" s="16">
        <f>(SUM(B4:F4)-SUM(B3:F3))/SUM(B3:F3)</f>
        <v>-0.14614602587800371</v>
      </c>
      <c r="G6" s="16">
        <f>(SUM(B4:G4)-SUM(B3:G3))/SUM(B3:G3)</f>
        <v>-0.14614602587800371</v>
      </c>
    </row>
  </sheetData>
  <mergeCells count="1">
    <mergeCell ref="A1:G1"/>
  </mergeCells>
  <pageMargins left="0.7" right="0.7" top="0.75" bottom="0.75" header="0.3" footer="0.3"/>
  <pageSetup scale="9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"/>
  <sheetViews>
    <sheetView zoomScaleNormal="100" workbookViewId="0">
      <selection activeCell="F4" sqref="F4"/>
    </sheetView>
  </sheetViews>
  <sheetFormatPr defaultRowHeight="12.75"/>
  <cols>
    <col min="1" max="1" width="34" customWidth="1"/>
    <col min="5" max="5" width="12.140625" customWidth="1"/>
    <col min="6" max="6" width="11.85546875" customWidth="1"/>
  </cols>
  <sheetData>
    <row r="1" spans="1:7">
      <c r="A1" s="143" t="s">
        <v>19</v>
      </c>
      <c r="B1" s="143"/>
      <c r="C1" s="143"/>
      <c r="D1" s="143"/>
      <c r="E1" s="143"/>
      <c r="F1" s="143"/>
      <c r="G1" s="143"/>
    </row>
    <row r="2" spans="1:7">
      <c r="A2" s="10"/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20" t="s">
        <v>8</v>
      </c>
    </row>
    <row r="3" spans="1:7">
      <c r="A3" s="12" t="s">
        <v>275</v>
      </c>
      <c r="B3" s="13">
        <v>77500</v>
      </c>
      <c r="C3" s="13">
        <v>67200</v>
      </c>
      <c r="D3" s="13">
        <v>70000</v>
      </c>
      <c r="E3" s="13">
        <v>67900</v>
      </c>
      <c r="F3" s="13">
        <v>71200</v>
      </c>
      <c r="G3" s="14">
        <f>SUM(B3:F3)</f>
        <v>353800</v>
      </c>
    </row>
    <row r="4" spans="1:7">
      <c r="A4" s="15" t="s">
        <v>276</v>
      </c>
      <c r="B4" s="14">
        <v>76990</v>
      </c>
      <c r="C4" s="14">
        <v>74286</v>
      </c>
      <c r="D4" s="14">
        <v>74697</v>
      </c>
      <c r="E4" s="14">
        <v>70229</v>
      </c>
      <c r="F4" s="14"/>
      <c r="G4" s="14">
        <f>SUM(B4:F4)</f>
        <v>296202</v>
      </c>
    </row>
    <row r="5" spans="1:7">
      <c r="A5" s="14" t="s">
        <v>6</v>
      </c>
      <c r="B5" s="16">
        <f t="shared" ref="B5:G5" si="0">(B4-B3)/B3</f>
        <v>-6.5806451612903227E-3</v>
      </c>
      <c r="C5" s="16">
        <f t="shared" si="0"/>
        <v>0.10544642857142857</v>
      </c>
      <c r="D5" s="16">
        <f t="shared" si="0"/>
        <v>6.7100000000000007E-2</v>
      </c>
      <c r="E5" s="16">
        <f t="shared" si="0"/>
        <v>3.4300441826215021E-2</v>
      </c>
      <c r="F5" s="16">
        <f t="shared" si="0"/>
        <v>-1</v>
      </c>
      <c r="G5" s="16">
        <f t="shared" si="0"/>
        <v>-0.16279819106840024</v>
      </c>
    </row>
    <row r="6" spans="1:7">
      <c r="A6" s="14" t="s">
        <v>7</v>
      </c>
      <c r="B6" s="16"/>
      <c r="C6" s="16">
        <f>(SUM(B4:C4)-SUM(B3:C3))/SUM(B3:C3)</f>
        <v>4.5445749827228751E-2</v>
      </c>
      <c r="D6" s="16">
        <f>(SUM(B4:D4)-SUM(B3:D3))/SUM(B3:D3)</f>
        <v>5.2505822077317188E-2</v>
      </c>
      <c r="E6" s="16">
        <f>(SUM(B4:E4)-SUM(B3:E3))/SUM(B3:E3)</f>
        <v>4.8131634819532906E-2</v>
      </c>
      <c r="F6" s="16">
        <f>(SUM(B4:F4)-SUM(B3:F3))/SUM(B3:F3)</f>
        <v>-0.16279819106840024</v>
      </c>
      <c r="G6" s="16">
        <f>(SUM(B4:G4)-SUM(B3:G3))/SUM(B3:G3)</f>
        <v>-0.16279819106840024</v>
      </c>
    </row>
  </sheetData>
  <mergeCells count="1">
    <mergeCell ref="A1:G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1</vt:i4>
      </vt:variant>
    </vt:vector>
  </HeadingPairs>
  <TitlesOfParts>
    <vt:vector size="26" baseType="lpstr">
      <vt:lpstr>Summary</vt:lpstr>
      <vt:lpstr>Contacts</vt:lpstr>
      <vt:lpstr>ACCE#427</vt:lpstr>
      <vt:lpstr>Balt Int'l #335</vt:lpstr>
      <vt:lpstr>BLSYW #348</vt:lpstr>
      <vt:lpstr>Carver #454</vt:lpstr>
      <vt:lpstr>Collington Sq #097</vt:lpstr>
      <vt:lpstr>Cross Country #247</vt:lpstr>
      <vt:lpstr>Federal Hill #045</vt:lpstr>
      <vt:lpstr>Franklin Sq #095</vt:lpstr>
      <vt:lpstr>George McMechen #177</vt:lpstr>
      <vt:lpstr>Glenmount #235</vt:lpstr>
      <vt:lpstr>Green St #377</vt:lpstr>
      <vt:lpstr>Hamilton #236</vt:lpstr>
      <vt:lpstr>Hilton #021</vt:lpstr>
      <vt:lpstr>Johnston Sq #016</vt:lpstr>
      <vt:lpstr>Lakeland #012</vt:lpstr>
      <vt:lpstr>Leith Walk #245</vt:lpstr>
      <vt:lpstr>Lyndhurst #088</vt:lpstr>
      <vt:lpstr>Monarch #381</vt:lpstr>
      <vt:lpstr>Morrell Pk #220</vt:lpstr>
      <vt:lpstr>Patterson HS #405</vt:lpstr>
      <vt:lpstr>Roland Park #233</vt:lpstr>
      <vt:lpstr>SouthWest Balti #328</vt:lpstr>
      <vt:lpstr>all sch</vt:lpstr>
      <vt:lpstr>Contacts!Print_Area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Building Report - BL30</dc:title>
  <dc:creator>Crystal Decisions</dc:creator>
  <dc:description>Powered by Crystal</dc:description>
  <cp:lastModifiedBy>Joanna Pi-Sunyer</cp:lastModifiedBy>
  <cp:lastPrinted>2015-04-01T19:54:40Z</cp:lastPrinted>
  <dcterms:created xsi:type="dcterms:W3CDTF">2014-10-17T21:34:41Z</dcterms:created>
  <dcterms:modified xsi:type="dcterms:W3CDTF">2015-04-01T20:15:37Z</dcterms:modified>
</cp:coreProperties>
</file>